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merio\Desktop\FLUSSI DI CASSA 2025\"/>
    </mc:Choice>
  </mc:AlternateContent>
  <xr:revisionPtr revIDLastSave="0" documentId="8_{3384D3BE-8851-43F7-B586-DB7C1714FE42}" xr6:coauthVersionLast="47" xr6:coauthVersionMax="47" xr10:uidLastSave="{00000000-0000-0000-0000-000000000000}"/>
  <bookViews>
    <workbookView xWindow="-110" yWindow="-110" windowWidth="19420" windowHeight="10420" xr2:uid="{00000000-000D-0000-FFFF-FFFF00000000}"/>
  </bookViews>
  <sheets>
    <sheet name="Modello Piano flussi cassa" sheetId="4" r:id="rId1"/>
    <sheet name="ModelloPianoFlussiCassa_PEG" sheetId="6" r:id="rId2"/>
  </sheets>
  <definedNames>
    <definedName name="_xlnm.Print_Area" localSheetId="0">'Modello Piano flussi cassa'!$A$1:$J$110</definedName>
    <definedName name="_xlnm.Print_Area" localSheetId="1">ModelloPianoFlussiCassa_PEG!$A$1:$N$344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4" i="6" l="1"/>
  <c r="M336" i="6" s="1"/>
  <c r="K334" i="6"/>
  <c r="J334" i="6"/>
  <c r="I334" i="6"/>
  <c r="I336" i="6" s="1"/>
  <c r="H334" i="6"/>
  <c r="G334" i="6"/>
  <c r="G336" i="6" s="1"/>
  <c r="N329" i="6"/>
  <c r="L329" i="6"/>
  <c r="J329" i="6"/>
  <c r="H329" i="6"/>
  <c r="N321" i="6"/>
  <c r="N334" i="6" s="1"/>
  <c r="L321" i="6"/>
  <c r="L334" i="6" s="1"/>
  <c r="L336" i="6" s="1"/>
  <c r="J321" i="6"/>
  <c r="H321" i="6"/>
  <c r="N320" i="6"/>
  <c r="M320" i="6"/>
  <c r="L320" i="6"/>
  <c r="K320" i="6"/>
  <c r="J320" i="6"/>
  <c r="I320" i="6"/>
  <c r="H320" i="6"/>
  <c r="G320" i="6"/>
  <c r="N318" i="6"/>
  <c r="M318" i="6"/>
  <c r="L318" i="6"/>
  <c r="K318" i="6"/>
  <c r="K336" i="6" s="1"/>
  <c r="J318" i="6"/>
  <c r="I318" i="6"/>
  <c r="H318" i="6"/>
  <c r="G318" i="6"/>
  <c r="N313" i="6"/>
  <c r="L313" i="6"/>
  <c r="J313" i="6"/>
  <c r="H313" i="6"/>
  <c r="N310" i="6"/>
  <c r="M310" i="6"/>
  <c r="L310" i="6"/>
  <c r="K310" i="6"/>
  <c r="J310" i="6"/>
  <c r="I310" i="6"/>
  <c r="H310" i="6"/>
  <c r="G310" i="6"/>
  <c r="M305" i="6"/>
  <c r="L305" i="6"/>
  <c r="K305" i="6"/>
  <c r="J305" i="6"/>
  <c r="I305" i="6"/>
  <c r="H305" i="6"/>
  <c r="G305" i="6"/>
  <c r="N290" i="6"/>
  <c r="L290" i="6"/>
  <c r="J290" i="6"/>
  <c r="H290" i="6"/>
  <c r="N283" i="6"/>
  <c r="L283" i="6"/>
  <c r="J283" i="6"/>
  <c r="H283" i="6"/>
  <c r="N266" i="6"/>
  <c r="N305" i="6" s="1"/>
  <c r="L266" i="6"/>
  <c r="J266" i="6"/>
  <c r="H266" i="6"/>
  <c r="M263" i="6"/>
  <c r="L263" i="6"/>
  <c r="K263" i="6"/>
  <c r="I263" i="6"/>
  <c r="G263" i="6"/>
  <c r="N260" i="6"/>
  <c r="N263" i="6" s="1"/>
  <c r="L260" i="6"/>
  <c r="J260" i="6"/>
  <c r="J263" i="6" s="1"/>
  <c r="H260" i="6"/>
  <c r="H263" i="6" s="1"/>
  <c r="N257" i="6"/>
  <c r="L257" i="6"/>
  <c r="J257" i="6"/>
  <c r="H257" i="6"/>
  <c r="N252" i="6"/>
  <c r="L252" i="6"/>
  <c r="J252" i="6"/>
  <c r="H252" i="6"/>
  <c r="N231" i="6"/>
  <c r="L231" i="6"/>
  <c r="J231" i="6"/>
  <c r="H231" i="6"/>
  <c r="N177" i="6"/>
  <c r="L177" i="6"/>
  <c r="J177" i="6"/>
  <c r="H177" i="6"/>
  <c r="N160" i="6"/>
  <c r="L160" i="6"/>
  <c r="J160" i="6"/>
  <c r="H160" i="6"/>
  <c r="N131" i="6"/>
  <c r="L131" i="6"/>
  <c r="J131" i="6"/>
  <c r="H131" i="6"/>
  <c r="N126" i="6"/>
  <c r="N340" i="6" s="1"/>
  <c r="L126" i="6"/>
  <c r="L340" i="6" s="1"/>
  <c r="J126" i="6"/>
  <c r="J340" i="6" s="1"/>
  <c r="H126" i="6"/>
  <c r="H340" i="6" s="1"/>
  <c r="M121" i="6"/>
  <c r="M123" i="6" s="1"/>
  <c r="M125" i="6" s="1"/>
  <c r="K121" i="6"/>
  <c r="K123" i="6" s="1"/>
  <c r="K125" i="6" s="1"/>
  <c r="K339" i="6" s="1"/>
  <c r="J121" i="6"/>
  <c r="J123" i="6" s="1"/>
  <c r="J125" i="6" s="1"/>
  <c r="I121" i="6"/>
  <c r="H121" i="6"/>
  <c r="H123" i="6" s="1"/>
  <c r="H125" i="6" s="1"/>
  <c r="G121" i="6"/>
  <c r="N116" i="6"/>
  <c r="N121" i="6" s="1"/>
  <c r="L116" i="6"/>
  <c r="J116" i="6"/>
  <c r="H116" i="6"/>
  <c r="N108" i="6"/>
  <c r="L108" i="6"/>
  <c r="L121" i="6" s="1"/>
  <c r="J108" i="6"/>
  <c r="H108" i="6"/>
  <c r="N107" i="6"/>
  <c r="M107" i="6"/>
  <c r="L107" i="6"/>
  <c r="K107" i="6"/>
  <c r="J107" i="6"/>
  <c r="I107" i="6"/>
  <c r="H107" i="6"/>
  <c r="G107" i="6"/>
  <c r="N102" i="6"/>
  <c r="M102" i="6"/>
  <c r="L102" i="6"/>
  <c r="K102" i="6"/>
  <c r="J102" i="6"/>
  <c r="I102" i="6"/>
  <c r="I123" i="6" s="1"/>
  <c r="I125" i="6" s="1"/>
  <c r="I339" i="6" s="1"/>
  <c r="H102" i="6"/>
  <c r="G102" i="6"/>
  <c r="G123" i="6" s="1"/>
  <c r="G125" i="6" s="1"/>
  <c r="M97" i="6"/>
  <c r="K97" i="6"/>
  <c r="J97" i="6"/>
  <c r="I97" i="6"/>
  <c r="H97" i="6"/>
  <c r="G97" i="6"/>
  <c r="N89" i="6"/>
  <c r="N97" i="6" s="1"/>
  <c r="L89" i="6"/>
  <c r="J89" i="6"/>
  <c r="H89" i="6"/>
  <c r="N71" i="6"/>
  <c r="L71" i="6"/>
  <c r="L97" i="6" s="1"/>
  <c r="J71" i="6"/>
  <c r="H71" i="6"/>
  <c r="M69" i="6"/>
  <c r="K69" i="6"/>
  <c r="J69" i="6"/>
  <c r="I69" i="6"/>
  <c r="H69" i="6"/>
  <c r="G69" i="6"/>
  <c r="N60" i="6"/>
  <c r="N69" i="6" s="1"/>
  <c r="L60" i="6"/>
  <c r="J60" i="6"/>
  <c r="H60" i="6"/>
  <c r="N36" i="6"/>
  <c r="L36" i="6"/>
  <c r="L69" i="6" s="1"/>
  <c r="J36" i="6"/>
  <c r="H36" i="6"/>
  <c r="M35" i="6"/>
  <c r="L35" i="6"/>
  <c r="K35" i="6"/>
  <c r="J35" i="6"/>
  <c r="I35" i="6"/>
  <c r="H35" i="6"/>
  <c r="G35" i="6"/>
  <c r="N26" i="6"/>
  <c r="N35" i="6" s="1"/>
  <c r="L26" i="6"/>
  <c r="J26" i="6"/>
  <c r="H26" i="6"/>
  <c r="M25" i="6"/>
  <c r="L25" i="6"/>
  <c r="K25" i="6"/>
  <c r="I25" i="6"/>
  <c r="H25" i="6"/>
  <c r="G25" i="6"/>
  <c r="N17" i="6"/>
  <c r="N25" i="6" s="1"/>
  <c r="L17" i="6"/>
  <c r="J17" i="6"/>
  <c r="J25" i="6" s="1"/>
  <c r="H17" i="6"/>
  <c r="J106" i="4"/>
  <c r="H106" i="4"/>
  <c r="E102" i="4"/>
  <c r="J100" i="4"/>
  <c r="I100" i="4"/>
  <c r="I102" i="4" s="1"/>
  <c r="H100" i="4"/>
  <c r="H102" i="4" s="1"/>
  <c r="G100" i="4"/>
  <c r="G102" i="4" s="1"/>
  <c r="F100" i="4"/>
  <c r="F102" i="4" s="1"/>
  <c r="E100" i="4"/>
  <c r="D100" i="4"/>
  <c r="D102" i="4" s="1"/>
  <c r="C100" i="4"/>
  <c r="J96" i="4"/>
  <c r="J102" i="4" s="1"/>
  <c r="I96" i="4"/>
  <c r="H96" i="4"/>
  <c r="G96" i="4"/>
  <c r="F96" i="4"/>
  <c r="E96" i="4"/>
  <c r="D96" i="4"/>
  <c r="C96" i="4"/>
  <c r="C102" i="4" s="1"/>
  <c r="J90" i="4"/>
  <c r="I90" i="4"/>
  <c r="H90" i="4"/>
  <c r="G90" i="4"/>
  <c r="F90" i="4"/>
  <c r="E90" i="4"/>
  <c r="D90" i="4"/>
  <c r="C90" i="4"/>
  <c r="J85" i="4"/>
  <c r="I85" i="4"/>
  <c r="H85" i="4"/>
  <c r="G85" i="4"/>
  <c r="F85" i="4"/>
  <c r="E85" i="4"/>
  <c r="D85" i="4"/>
  <c r="C85" i="4"/>
  <c r="J79" i="4"/>
  <c r="I79" i="4"/>
  <c r="H79" i="4"/>
  <c r="G79" i="4"/>
  <c r="F79" i="4"/>
  <c r="E79" i="4"/>
  <c r="D79" i="4"/>
  <c r="C79" i="4"/>
  <c r="J64" i="4"/>
  <c r="H64" i="4"/>
  <c r="F64" i="4"/>
  <c r="F106" i="4" s="1"/>
  <c r="D64" i="4"/>
  <c r="D106" i="4" s="1"/>
  <c r="J59" i="4"/>
  <c r="I59" i="4"/>
  <c r="I61" i="4" s="1"/>
  <c r="I63" i="4" s="1"/>
  <c r="H59" i="4"/>
  <c r="G59" i="4"/>
  <c r="F59" i="4"/>
  <c r="E59" i="4"/>
  <c r="E61" i="4" s="1"/>
  <c r="E63" i="4" s="1"/>
  <c r="E105" i="4" s="1"/>
  <c r="D59" i="4"/>
  <c r="C59" i="4"/>
  <c r="J56" i="4"/>
  <c r="I56" i="4"/>
  <c r="H56" i="4"/>
  <c r="H61" i="4" s="1"/>
  <c r="H63" i="4" s="1"/>
  <c r="G56" i="4"/>
  <c r="F56" i="4"/>
  <c r="E56" i="4"/>
  <c r="D56" i="4"/>
  <c r="C56" i="4"/>
  <c r="J51" i="4"/>
  <c r="I51" i="4"/>
  <c r="H51" i="4"/>
  <c r="G51" i="4"/>
  <c r="F51" i="4"/>
  <c r="E51" i="4"/>
  <c r="D51" i="4"/>
  <c r="C51" i="4"/>
  <c r="J46" i="4"/>
  <c r="I46" i="4"/>
  <c r="H46" i="4"/>
  <c r="G46" i="4"/>
  <c r="F46" i="4"/>
  <c r="E46" i="4"/>
  <c r="D46" i="4"/>
  <c r="C46" i="4"/>
  <c r="J40" i="4"/>
  <c r="I40" i="4"/>
  <c r="H40" i="4"/>
  <c r="G40" i="4"/>
  <c r="F40" i="4"/>
  <c r="E40" i="4"/>
  <c r="D40" i="4"/>
  <c r="C40" i="4"/>
  <c r="J34" i="4"/>
  <c r="I34" i="4"/>
  <c r="H34" i="4"/>
  <c r="G34" i="4"/>
  <c r="F34" i="4"/>
  <c r="E34" i="4"/>
  <c r="D34" i="4"/>
  <c r="C34" i="4"/>
  <c r="J18" i="4"/>
  <c r="J17" i="4" s="1"/>
  <c r="J30" i="4" s="1"/>
  <c r="I18" i="4"/>
  <c r="H18" i="4"/>
  <c r="H17" i="4" s="1"/>
  <c r="H30" i="4" s="1"/>
  <c r="G18" i="4"/>
  <c r="F18" i="4"/>
  <c r="F17" i="4" s="1"/>
  <c r="F30" i="4" s="1"/>
  <c r="E18" i="4"/>
  <c r="D18" i="4"/>
  <c r="D17" i="4" s="1"/>
  <c r="D30" i="4" s="1"/>
  <c r="C18" i="4"/>
  <c r="C17" i="4" s="1"/>
  <c r="C30" i="4" s="1"/>
  <c r="I17" i="4"/>
  <c r="I30" i="4" s="1"/>
  <c r="G17" i="4"/>
  <c r="G30" i="4" s="1"/>
  <c r="E17" i="4"/>
  <c r="E30" i="4" s="1"/>
  <c r="I105" i="4" l="1"/>
  <c r="D61" i="4"/>
  <c r="D63" i="4" s="1"/>
  <c r="D105" i="4" s="1"/>
  <c r="D107" i="4" s="1"/>
  <c r="L123" i="6"/>
  <c r="L125" i="6" s="1"/>
  <c r="L339" i="6" s="1"/>
  <c r="L341" i="6" s="1"/>
  <c r="G339" i="6"/>
  <c r="F61" i="4"/>
  <c r="F63" i="4" s="1"/>
  <c r="F105" i="4" s="1"/>
  <c r="F107" i="4" s="1"/>
  <c r="H105" i="4"/>
  <c r="H107" i="4" s="1"/>
  <c r="N336" i="6"/>
  <c r="J61" i="4"/>
  <c r="J63" i="4" s="1"/>
  <c r="J105" i="4" s="1"/>
  <c r="J107" i="4" s="1"/>
  <c r="N123" i="6"/>
  <c r="N125" i="6" s="1"/>
  <c r="N339" i="6" s="1"/>
  <c r="N341" i="6" s="1"/>
  <c r="C61" i="4"/>
  <c r="C63" i="4" s="1"/>
  <c r="C105" i="4" s="1"/>
  <c r="H336" i="6"/>
  <c r="H339" i="6" s="1"/>
  <c r="H341" i="6" s="1"/>
  <c r="G61" i="4"/>
  <c r="G63" i="4" s="1"/>
  <c r="G105" i="4" s="1"/>
  <c r="M339" i="6"/>
  <c r="J336" i="6"/>
  <c r="J339" i="6" s="1"/>
  <c r="J341" i="6" s="1"/>
</calcChain>
</file>

<file path=xl/sharedStrings.xml><?xml version="1.0" encoding="utf-8"?>
<sst xmlns="http://schemas.openxmlformats.org/spreadsheetml/2006/main" count="1377" uniqueCount="603">
  <si>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</si>
  <si>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</si>
  <si>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</si>
  <si>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</si>
  <si>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</si>
  <si>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</si>
  <si>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</si>
  <si>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</si>
  <si>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</si>
  <si>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</si>
  <si>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</si>
  <si>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</si>
  <si>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</si>
  <si>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</si>
  <si>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</si>
  <si>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</si>
  <si>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</si>
  <si>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</si>
  <si>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</si>
  <si>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</si>
  <si>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</si>
  <si>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</si>
  <si>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</si>
  <si>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</si>
  <si>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</si>
  <si>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</si>
  <si>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</si>
  <si>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</si>
  <si>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</si>
  <si>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</si>
  <si>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</si>
  <si>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</si>
  <si>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</si>
  <si>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</si>
  <si>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</si>
  <si>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</si>
  <si>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</si>
  <si>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</si>
  <si>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</si>
  <si>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</si>
  <si>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</si>
  <si>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</si>
  <si>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</si>
  <si>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</si>
  <si>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</si>
  <si>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</si>
  <si>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</si>
  <si>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</si>
  <si>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</si>
  <si>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</si>
  <si>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</si>
  <si>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</si>
  <si>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</si>
  <si>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</si>
  <si>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</si>
  <si>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</si>
  <si>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</si>
  <si>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</si>
  <si>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</si>
  <si>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</si>
  <si>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</si>
  <si>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</si>
  <si>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</si>
  <si>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</si>
  <si>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</si>
  <si>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</si>
  <si>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</si>
  <si>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</si>
  <si>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</si>
  <si>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</si>
  <si>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</si>
  <si>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</si>
  <si>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</si>
  <si>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</si>
  <si>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</si>
  <si>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</si>
  <si>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</si>
  <si>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</si>
  <si>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</si>
  <si>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</si>
  <si>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</si>
  <si>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</si>
  <si>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</si>
  <si>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</si>
  <si>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</si>
  <si>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</si>
  <si>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</si>
  <si>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</si>
  <si>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</si>
  <si>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</si>
  <si>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</si>
  <si>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</si>
  <si>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</si>
  <si>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</si>
  <si>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</si>
  <si>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</si>
  <si>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</si>
  <si>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</si>
  <si>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</si>
  <si>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</si>
  <si>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</si>
  <si>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</si>
  <si>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</si>
  <si>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</si>
  <si>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</si>
  <si>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</si>
  <si>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</si>
  <si>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</si>
  <si>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</si>
  <si>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</si>
  <si>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</si>
  <si>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</si>
  <si>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</si>
  <si>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</si>
  <si>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</si>
  <si>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</si>
  <si>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</si>
  <si>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</si>
  <si>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</si>
  <si>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</si>
  <si>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</si>
  <si>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</si>
  <si>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</si>
  <si>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</si>
  <si>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</si>
  <si>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</si>
  <si>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</si>
  <si>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</si>
  <si>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</si>
  <si>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</si>
  <si>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</si>
  <si>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</si>
  <si>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</si>
  <si>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</si>
  <si>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</si>
  <si>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</si>
  <si>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</si>
  <si>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</si>
  <si>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</si>
  <si>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E.1.01.01.16.000</t>
  </si>
  <si>
    <t>Imposta comunale sugli immobili (ICI)</t>
  </si>
  <si>
    <t>E.1.01.01.08.000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</si>
  <si>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</si>
  <si>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</si>
  <si>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</si>
  <si>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</si>
  <si>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</si>
  <si>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</si>
  <si>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</si>
  <si>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</si>
  <si>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</si>
  <si>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</si>
  <si>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</si>
  <si>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</si>
  <si>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</si>
  <si>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</si>
  <si>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</si>
  <si>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</si>
  <si>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</si>
  <si>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</si>
  <si>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</si>
  <si>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</si>
  <si>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</si>
  <si>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</si>
  <si>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</si>
  <si>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</si>
  <si>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</si>
  <si>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</si>
  <si>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</si>
  <si>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</si>
  <si>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</si>
  <si>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</si>
  <si>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</si>
  <si>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</si>
  <si>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</si>
  <si>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</si>
  <si>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</si>
  <si>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</si>
  <si>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</si>
  <si>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</si>
  <si>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</si>
  <si>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Addizionale comunale IRPEF</t>
  </si>
  <si>
    <t>E.1.01.01.61.000</t>
  </si>
  <si>
    <t>Tributo comunale sui rifiuti e sui servizi</t>
  </si>
  <si>
    <t>E.1.01.01.99.000</t>
  </si>
  <si>
    <t>Altre imposte, tasse e proventi assimilati n.a.c.</t>
  </si>
  <si>
    <t/>
  </si>
  <si>
    <t>Altro...</t>
  </si>
  <si>
    <t>1.0101 - 1007/1007/99 - ADDIZIONALE IRPEF</t>
  </si>
  <si>
    <t>E.1.01.01.16.000 - Addizionale comunale IRPEF</t>
  </si>
  <si>
    <t xml:space="preserve"> - </t>
  </si>
  <si>
    <t>Dodicesimi</t>
  </si>
  <si>
    <t>1.0101 - 1025/1025/99 - TASSA PER LO SMALTIMENTO DEI RIFIUTI SOLIDI URBANI - TARI</t>
  </si>
  <si>
    <t>E.1.01.01.61.000 - Tributo comunale sui rifiuti e sui servizi</t>
  </si>
  <si>
    <t>1.0101 - 1102/1102/1 - IMU - ACCERTAMENTI ANNI PRECEDENTI</t>
  </si>
  <si>
    <t>E.1.01.01.06.000 - Imposta municipale propria</t>
  </si>
  <si>
    <t>E.1.01.01.06.002 - Imposte municipale propria riscosse a seguito di attività di verifica e controllo</t>
  </si>
  <si>
    <t>Manuale</t>
  </si>
  <si>
    <t>1.0101 - 1102/1102/99 - IMU - ALTRI IMMOBILI</t>
  </si>
  <si>
    <t>E.1.01.01.06.001 - Imposta municipale propria riscossa a seguito dell'attività ordinaria di gestione</t>
  </si>
  <si>
    <t>Percentuale</t>
  </si>
  <si>
    <t>1.0101 - 3143/3143/99 - IVA A CREDITO PER ATTIVITA' COMMERCIALI</t>
  </si>
  <si>
    <t>E.1.01.01.99.000 - Altre imposte, tasse e proventi assimilati n.a.c.</t>
  </si>
  <si>
    <t>Semestrale</t>
  </si>
  <si>
    <t>1.0301 - 1399/1399/99 - FONDO DI SOLIDARIETA' COMUNALE</t>
  </si>
  <si>
    <t>E.1.03.01.01.000 - Fondi perequativi dallo Stato</t>
  </si>
  <si>
    <t>E.1.03.01.01.001 - Fondi perequativi dallo Stato</t>
  </si>
  <si>
    <t>2.0101 - 2003/2003/2 - CONTRIBUTO PER INCREMENTO INDENNITA' AMMINISTRATORI</t>
  </si>
  <si>
    <t>E.2.01.01.01.000 - Trasferimenti correnti da Amministrazioni Centrali</t>
  </si>
  <si>
    <t>E.2.01.01.01.001 - Trasferimenti correnti da Ministeri</t>
  </si>
  <si>
    <t>2.0101 - 2003/2003/99 - CONTRIBUTI DELLO STATO PER IL FINANZIAMENTO DEL BILANCIO</t>
  </si>
  <si>
    <t>2.0101 - 2004/2004/99 - CONTRIBUTO PROVV. AGLI STUDI PER BUONI PASTO AI DOCENTI</t>
  </si>
  <si>
    <t>2.0101 - 2007/2007/1 - CONTRIBUTO MINISTERIALE PER ATTIVITA' COMMERCIALI - DPCM 24 SETTEMBRE 2020</t>
  </si>
  <si>
    <t>2.0101 - 2030/2030/99 - INCENTIVO STATALE PER IV CONTO ENERGIA</t>
  </si>
  <si>
    <t>2.0101 - 2050/2050/99 - CONTRIBUTO REGIONALE PER AMMORTAMENTO MUTUO BARERA (FINPIEMONTE)</t>
  </si>
  <si>
    <t>E.2.01.01.02.000 - Trasferimenti correnti da Amministrazioni Locali</t>
  </si>
  <si>
    <t>E.2.01.01.02.001 - Trasferimenti correnti da Regioni e province autonome</t>
  </si>
  <si>
    <t>2.0101 - 2085/2085/99 - SOVRACCANONI DERIVANTI DALLE CONCESSIONI GRANDI DERIVAZIONI - BIM PER PARTE CORRENTE</t>
  </si>
  <si>
    <t>E.2.01.01.02.018 - Trasferimenti correnti da Consorzi di enti locali</t>
  </si>
  <si>
    <t>2.0105 - 2070/2070/99 - CONTRIBUTO U.E. PER IL PROGETTO "Two Cities One Europe, Twining Rueglio and Saint-Rambert-en-Bugey to build and reinforce citizens-led paths of solidarity"</t>
  </si>
  <si>
    <t>E.2.01.05.01.000 - Trasferimenti correnti dall'Unione Europea</t>
  </si>
  <si>
    <t>E.2.01.05.01.999 - Altri trasferimenti correnti dall'Unione Europea</t>
  </si>
  <si>
    <t>3.0100 - 3001/3001/99 - DIRITTI DI SEGRETERIA</t>
  </si>
  <si>
    <t>E.3.01.02.01.000 - Entrate dalla vendita di servizi</t>
  </si>
  <si>
    <t>Tredicesimi</t>
  </si>
  <si>
    <t>3.0100 - 3004/3004/2 - DIRITTI PER RILASCIO DELLE CARTE D'IDENTITA' ELETTRONICHE</t>
  </si>
  <si>
    <t>E.3.01.02.01.032 - Proventi da diritti di segreteria e rogito</t>
  </si>
  <si>
    <t>3.0100 - 3004/3004/3 - DIRITTI PER RILASCIO DELLE CARTE D'IDENTITA' ELETTRONICHE PER RIMBORSI DA MINISTERO</t>
  </si>
  <si>
    <t>3.0100 - 3004/3004/99 - DIRITTI PER RILASCIO DELLE CARTE D'IDENTITA'</t>
  </si>
  <si>
    <t>3.0100 - 3006/3006/99 - DIRITTI DI PERTINENZA COMUNALE</t>
  </si>
  <si>
    <t>3.0100 - 3013/3013/1 - PROVENTI DEL SERVIZIO MENSA SCUOLA MATERNA</t>
  </si>
  <si>
    <t>3.0100 - 3013/3013/2 - PROVENTI DEL SERVIZIO MENSA SCUOLA ELEMENTARE</t>
  </si>
  <si>
    <t>3.0100 - 3014/3014/99 - PROVENTI DEL SERVIZIO MENSA DIPENDENTI</t>
  </si>
  <si>
    <t>3.0100 - 3020/3020/99 - PROVENTI DA SALONE PLURIUSO E ALTRI CENTRI SPORTIVI</t>
  </si>
  <si>
    <t>E.3.01.02.01.006 - Proventi da impianti sportivi</t>
  </si>
  <si>
    <t>3.0100 - 3022/3022/99 - CANONE UNICO DI CONCESSIONE</t>
  </si>
  <si>
    <t>E.3.01.03.01.000 - Canoni e concessioni e diritti reali di godimento</t>
  </si>
  <si>
    <t>E.3.01.03.01.002 - Canone occupazione spazi e aree pubbliche</t>
  </si>
  <si>
    <t>3.0100 - 3063/3063/99 - FITTI REALI DI IMMOBILI COMUNALI</t>
  </si>
  <si>
    <t>E.3.01.03.02.000 - Fitti, noleggi e locazioni</t>
  </si>
  <si>
    <t>3.0100 - 3064/3064/99 - FITTO IMMOBILE EX MULINO</t>
  </si>
  <si>
    <t>3.0100 - 3065/3065/99 - FITTO IMMOBILE CIMA BOSSOLA</t>
  </si>
  <si>
    <t>E.3.01.03.01.003 - Proventi da concessioni su beni</t>
  </si>
  <si>
    <t>3.0100 - 3068/3068/99 - DIRITTI DI ROGITO</t>
  </si>
  <si>
    <t>3.0100 - 3069/3069/99 - AFFITTO TERRENI COMUNALI GRAVATI DA USI CIVICI A GESTORI TELECOMUNICAZIONI</t>
  </si>
  <si>
    <t>E.3.01.03.01.001 - Diritti reali di godimento</t>
  </si>
  <si>
    <t>3.0100 - 3070/3070/99 - AFFITTO TERREN COMUNALI AD USO PASCOLO</t>
  </si>
  <si>
    <t>3.0100 - 3131/3131/99 - PROVENTI PER SERVIZI CIMITERIALI</t>
  </si>
  <si>
    <t>3.0100 - 3132/3132/99 - PROVENTI CONCESSIONE LOCULI</t>
  </si>
  <si>
    <t>3.0100 - 3223/3223/99 - ENTRATE DA EROGATORE ACQUA</t>
  </si>
  <si>
    <t>E.3.01.01.01.000 - Vendita di beni</t>
  </si>
  <si>
    <t>E.3.01.01.01.004 - Proventi da energia, acqua, gas e riscaldamento</t>
  </si>
  <si>
    <t>3.0200 - 3008/3008/99 - SANZIONI AMMINISTRATIVE PER VIOLAZIONE DI REGOLAMENTI COMUNALI, ORDINANZE E LEGGI</t>
  </si>
  <si>
    <t>E.3.02.02.01.000 - Proventi da multe, ammende, sanzioni e oblazioni a carico delle famiglie</t>
  </si>
  <si>
    <t>3.0500 - 3121/3121/99 - RIMBORSO PER SERVIZIO CONVENZIONE DI SEGRETERIA</t>
  </si>
  <si>
    <t>E.3.05.02.01.000 - Rimborsi ricevuti per spese di personale (comando, distacco, fuori ruolo, convenzioni, ecc…)</t>
  </si>
  <si>
    <t>E.3.05.02.01.001 - Rimborsi ricevuti per spese di personale (comando, distacco, fuori ruolo, convenzioni, ecc…)</t>
  </si>
  <si>
    <t>3.0500 - 3137/3137/99 - RECUPERO SPESE RISCALDAMENTO, ACQUA, ENEL, DA PARTE DEGLI AFFITTUARI DI LOCALI COMUNALI</t>
  </si>
  <si>
    <t>E.3.05.99.99.000 - Altre entrate correnti n.a.c.</t>
  </si>
  <si>
    <t>E.3.05.99.99.999 - Altre entrate correnti n.a.c.</t>
  </si>
  <si>
    <t>3.0500 - 3138/3138/99 - INTROITI E RIMBORSI DIVERSI</t>
  </si>
  <si>
    <t>3.0500 - 3142/3142/99 - RIMBORSO SPESE PER CONSULTAZIONI A CARICO DELLO STATO</t>
  </si>
  <si>
    <t>3.0500 - 3144/3144/1 - FONDO INNOVAZIONE</t>
  </si>
  <si>
    <t>3.0500 - 3144/3144/99 - FONDI INCENTIVANTI IL PERSONALE (ART. 113 DLGS 50/2016)</t>
  </si>
  <si>
    <t>E.3.05.99.02.000 - Fondi incentivanti il personale (art. 113 del d.lgs. 50/2016)</t>
  </si>
  <si>
    <t>E.3.05.99.02.001 - Fondi incentivanti il personale (art. 113 del d.lgs. 50/2016)</t>
  </si>
  <si>
    <t>3.0500 - 3145/3145/99 - RIMBORSO SPESE PERSONALE SERVIZIO INTERCOMUNALE DI RAGIONERIA</t>
  </si>
  <si>
    <t>3.0500 - 3146/3146/99 - RIMBORSO PER SERVIZIO TECNICO IN CONVENZIONE INTERCOMUNALE</t>
  </si>
  <si>
    <t>4.0200 - 4022/4023/99 - CONTRIBUTO EX D.M. 14 GENNAIO 2020</t>
  </si>
  <si>
    <t>E.4.02.01.01.000 - Contributi agli investimenti da Amministrazioni Centrali</t>
  </si>
  <si>
    <t>E.4.02.01.01.001 - Contributi agli investimenti da Ministeri</t>
  </si>
  <si>
    <t>4.0200 - 4022/4024/99 - CONTRIBUTO REG. PER PIANO REGOLATORE</t>
  </si>
  <si>
    <t>E.4.02.01.02.000 - Contributi agli investimenti da Amministrazioni Locali</t>
  </si>
  <si>
    <t>E.4.02.01.02.001 - Contributi agli investimenti da Regioni e province autonome</t>
  </si>
  <si>
    <t>4.0200 - 4024/4024/3 - MISURA 1.4.3  "ADOZIONE PIATTAFORMA PAGO P.A." - M1C1 PNRR INVESTIMENTO 1.4 "SERVIZI E CITTADINANZA DIGITALE" FINANZIATO DALL'UNIONE EUROPEA - NEXTGENERATIONEU - CUP E41F22004290006</t>
  </si>
  <si>
    <t>4.0200 - 4024/4024/4 - MISURA 1.4.5  "Piattaforma Notifiche Digitali" - M1C1 PNRR INVESTIMENTO 1.4 "SERVIZI E CITTADINANZA DIGITALE" FINANZIATO DALL'UNIONE EUROPEA - NEXTGENERATIONEU - CUP E41F22003910006</t>
  </si>
  <si>
    <t>4.0200 - 4024/4024/5 - MISURA 1.3.1 “Piattaforma Digitale Nazionale Dati - COMUNI (OTTOBRE 2022)” - PNRR M1C1 Investimento 1.3 “DATI E INTEROPERABILITÀ”
FINANZIATO DALL’UNIONE EUROPEA - NextGenerationEU. CUP E51F22010160006</t>
  </si>
  <si>
    <t>4.0200 - 4024/4024/6 - 1.4 "SERVIZI E CITTADINANZA DIGITALE" FINANZIATO DALL'UNIONE EUROPEA - NEXTGENERATIONEU - MISURA 1.4.4 "ESTENSIONE DELL'UTILIZZO DELL'ANAGRAFE NAZIONALE DIGITALE ANPR - ADESIONE ALLO STATO CIVILE DIGITALE (ANSC)" CUP E51F24002050006</t>
  </si>
  <si>
    <t>4.0200 - 4024/4024/99 - MISURA 1.4.1 "ESPERIENZA DEL CITTADINO NEI SERVIZI PUBBLICI" - M1C1 PNRR INVESTIMENTO 1.4 "SERVIZI E CITTADINANZA DIGITALE" FINANZIATO DALL'UNIONE EUROPEA - NEXTGENERATIONEU - CUP E41F22000360006</t>
  </si>
  <si>
    <t>4.0200 - 4024/4124/1 - MISURA 1.4.4  "ESTENSIONE DELL'UTILIZZO DELLE PIATTAFORME NAZIONALI DI IDENTITÀ DIGITALE - SPID CIE" - M1C1 PNRR INVESTIMENTO 1.4 "SERVIZI E CITTADINANZA DIGITALE" FINANZIATO DALL'UNIONE EUROPEA - NEXTGENERATIONEU - CUP E41F22004270006</t>
  </si>
  <si>
    <t>4.0200 - 4066/4066/1 - CONTRIBUTO FONDAZIONE SAN PAOLO PROGETTO "LA MENSA SULL'ALBERO"</t>
  </si>
  <si>
    <t>E.4.02.04.01.000 - Contributi agli investimenti da Istituzioni Sociali Private</t>
  </si>
  <si>
    <t>E.4.02.04.01.001 - Contributi agli investimenti da Istituzioni Sociali Private</t>
  </si>
  <si>
    <t>4.0200 - 4078/4078/99 - CONTRIBUTO M.I. PER MESSA IN SICUREZZA DI SCUOLE, STRADE, EDIFICI PUBBLICI E PATRIMONIO COMUNALE</t>
  </si>
  <si>
    <t>4.0200 - 4086/4086/1 - FONDO PER LA PROGETTAZIONE TERRITORIALE - D.P.C.M. 17.12.2021</t>
  </si>
  <si>
    <t>4.0200 - 4089/4089/99 - CONTRIBUTO M.I. PER INTERVENTI DI EFFICIENTAMENTO ENERGETICO E SVILUPPO TERRITORIALE SOSTENIBILE</t>
  </si>
  <si>
    <t>4.0200 - 4178/4178/1 - MESSA IN SICUREZZA PONTE SU STRADA VERDAGLIO. PNRR M2C4 INVESTIMENTO 2.2. INTERVENTO FINANZIATO EX ART. 1 C. 29-37 L. N. 160/2019 CON FONDI NEXT GENERATION EU. CUP E47H20001690005</t>
  </si>
  <si>
    <t>4.0200 - 4178/4178/99 - LAVORI DI MESSA IN SICUREZZA, EFFICIENTAMENTO ENERGETICO E ABBATTIMENTO DELLE BARRIERE ARCHITETTONICHE DI EDIFICIO ADIBITO A SCUOLA E MUNICIPIO. PNRR M2C4 INVESTIMENTO 2.2. INTERVENTO FINANZIATO  CON FONDI NEXT GENERATION EU. CUP. E49D20000620005</t>
  </si>
  <si>
    <t>4.0200 - 4191/4191/99 - TRASFERIMENTO PNRR - M4.C1.I1.2 COSTRUZIONE MENSA SCOLASTICA</t>
  </si>
  <si>
    <t>4.0200 - 4194/4194/99 - CONTRIBUTO PNRR M2C4-2.2 - LAVORI DI EFFICIENTAMENTO PALAZZO COMUNALE - CUP E43I23000010001</t>
  </si>
  <si>
    <t>4.0200 - 4195/4195/99 - ACCORDO PER LA COESIONETRA LA PRESIDENZA DEL CONSIGLIO DEI MINISTRI E LA REGIONE PIEMONTE. Programmazione Regionale integrata per lo sviluppo e la coesione territoriale nell'ambitodel FSC 2021-2027</t>
  </si>
  <si>
    <t>4.0300 - 4020/4020/99 - CONTRIBUTO REGIONALE PER BIBLIOTECA</t>
  </si>
  <si>
    <t>E.4.03.10.02.000 - Altri trasferimenti in conto capitale da Amministrazioni Locali</t>
  </si>
  <si>
    <t>E.4.03.10.02.001 - Altri trasferimenti in conto capitale da Regioni e province autonome</t>
  </si>
  <si>
    <t>4.0300 - 4036/4036/99 - CONTRIBUTO ARREDO URBANO, MARCIAPIEDI, ETC</t>
  </si>
  <si>
    <t>E.4.03.10.01.000 - Altri trasferimenti in conto capitale da Amministrazioni Centrali</t>
  </si>
  <si>
    <t>4.0300 - 4056/4056/99 - SOVRACCANONI DERIVANTI DALLE CONCESSIONI GRANDI DERIVAZIONI - BIM</t>
  </si>
  <si>
    <t>4.0300 - 4113/4113/99 - CONTRIBUTO G.A.L. - P.S.R. 2014/2020 INTERVENTI DI RIQUALIFICAZIONE DEGLI ELEMENTI TIPICI DEL PAESAGGI E DEL PATRIMONIO ARCHITETTONICO RURALE</t>
  </si>
  <si>
    <t>E.4.03.10.02.999 - Altri trasferimenti in conto capitale da altre Amministrazioni Locali n.a.c.</t>
  </si>
  <si>
    <t>4.0500 - 4035/4035/99 - PROVENTI DERIVANTI DALLE CONCESSIONI EDILIZIE E SANZIONI DI DISCIPLINA URBANISTICA - OO.UU.</t>
  </si>
  <si>
    <t>E.4.05.01.01.000 - Permessi di costruire</t>
  </si>
  <si>
    <t>E.4.05.01.01.001 - Permessi di costruire</t>
  </si>
  <si>
    <t>9.0100 - 6001/6001/99 - RITENUTE PREVIDENZIALI E ASSISTENZIALI AL PERSONALE</t>
  </si>
  <si>
    <t>E.9.01.02.02.000 - Ritenute previdenziali e assistenziali su redditi da lavoro dipendente per conto terzi</t>
  </si>
  <si>
    <t>E.9.01.02.02.001 - Ritenute previdenziali e assistenziali su redditi da lavoro dipendente per conto terzi</t>
  </si>
  <si>
    <t>9.0100 - 6002/6002/1 - RITENUTE ERARIALI LAVORO AUTONOMO</t>
  </si>
  <si>
    <t>E.9.01.03.01.000 - Ritenute erariali su redditi da lavoro autonomo per conto terzi</t>
  </si>
  <si>
    <t>E.9.01.03.01.001 - Ritenute erariali su redditi da lavoro autonomo per conto terzi</t>
  </si>
  <si>
    <t>9.0100 - 6002/6002/2 - RITENUTE IVA SPLIT PAYMENT</t>
  </si>
  <si>
    <t>E.9.01.99.99.000 - Altre entrate per partite di giro diverse</t>
  </si>
  <si>
    <t>E.9.01.99.99.999 - Altre entrate per partite di giro diverse</t>
  </si>
  <si>
    <t>9.0100 - 6002/6002/99 - RITENUTE ERARIALI LAVORO DIPENDENTE</t>
  </si>
  <si>
    <t>E.9.01.02.01.000 - Ritenute erariali su redditi da lavoro dipendente per conto terzi</t>
  </si>
  <si>
    <t>E.9.01.02.01.001 - Ritenute erariali su redditi da lavoro dipendente per conto terzi</t>
  </si>
  <si>
    <t>9.0100 - 6003/6003/99 - ALTRE RITENUTE AL PERSONALE PER CONTO TERZI</t>
  </si>
  <si>
    <t>E.9.01.02.99.000 - Altre ritenute al personale dipendente per conto di terzi</t>
  </si>
  <si>
    <t>E.9.01.02.99.999 - Altre ritenute al personale dipendente per conto di terzi</t>
  </si>
  <si>
    <t>9.0100 - 6006/6006/99 - RIMBORSO ANTICIPAZIONI FONDI PER ECONOMATO</t>
  </si>
  <si>
    <t>E.9.01.99.03.000 - Rimborso di fondi economali e carte aziendali</t>
  </si>
  <si>
    <t>E.9.01.99.03.001 - Rimborso di fondi economali e carte aziendali</t>
  </si>
  <si>
    <t>9.0100 - 6009/6009/99 - ADDIZIONALE PROVINCIALE SU TARIFFA RIFIUTI SOLIDI URBANI</t>
  </si>
  <si>
    <t>9.0200 - 6004/6004/99 - DEPOSITI CAUZIONALI</t>
  </si>
  <si>
    <t>E.9.02.04.01.000 - Costituzione di depositi cauzionali o contrattuali di terzi</t>
  </si>
  <si>
    <t>E.9.02.04.01.001 - Costituzione di depositi cauzionali o contrattuali di terzi</t>
  </si>
  <si>
    <t>9.0200 - 6007/6007/99 - RIMBORSO PER SPESE CONTRATTUALI E D'ASTA</t>
  </si>
  <si>
    <t>9.0200 - 6008/6008/1 - SERVIZI PER CONTO TERZI - RISCOSSIONE CORRISPETTIVO DEL MINISTERO DELL'INTERNO PER CARTA IDENTITA' ELETTRONICA</t>
  </si>
  <si>
    <t>E.9.02.01.01.000 - Rimborso per acquisti di beni per conto di terzi</t>
  </si>
  <si>
    <t>E.9.02.01.01.001 - Rimborso per acquisti di beni per conto di terzi</t>
  </si>
  <si>
    <t>9.0200 - 6008/6008/99 - RIMBORSO SPESE PER CONTO TERZI</t>
  </si>
  <si>
    <t>E.9.02.99.99.000 - Altre entrate per conto terzi</t>
  </si>
  <si>
    <t>E.9.02.99.99.999 - Altre entrate per conto terzi</t>
  </si>
  <si>
    <t>01.02.1 - 20/1022/1 - ONERI CARICO ENTE FONDO INCENTIVI ART. 113 DLGS 50/2016 (RUP E GRUPPO DI LAVORO)</t>
  </si>
  <si>
    <t>U.1.01.02.01.000 - Contributi sociali effettivi a carico dell'ente</t>
  </si>
  <si>
    <t>U.1.01.02.01.001 - Contributi obbligatori per il personale</t>
  </si>
  <si>
    <t>01.02.1 - 120/1021/99 - RETRIBUZIONE PERSONALE SERVIZIO AMMINISTRATIVO</t>
  </si>
  <si>
    <t>U.1.01.01.01.000 - Retribuzioni in denaro</t>
  </si>
  <si>
    <t>01.02.1 - 120/1022/99 - ONERI PERSONALE SERVIZIO AMMINISTRATIVO</t>
  </si>
  <si>
    <t>01.02.1 - 120/1030/1 - ONERI RETRIBUZIONE SEGRETARIO COMUNALE</t>
  </si>
  <si>
    <t>01.02.1 - 120/1038/1 - ONERI QUOTA DEI DIRITTI DI ROGITO SPETTANTE AL SEGRETARIO COMUNALE</t>
  </si>
  <si>
    <t>01.02.1 - 120/1038/99 - QUOTA DEI DIRITTI DI ROGITO SPETTANTE AL SEGRETARIO COMUNALE</t>
  </si>
  <si>
    <t>01.02.1 - 120/2160/1 - ONERI C/ENTE LAVORO STRAORDINARIO</t>
  </si>
  <si>
    <t>01.02.1 - 120/2160/99 - LAVORO STRAORDINARIO</t>
  </si>
  <si>
    <t>U.1.01.01.01.003 - Straordinario per il personale a tempo indeterminato</t>
  </si>
  <si>
    <t>01.02.1 - 120/2163/1 - ONERI C/ENTE PER EXTRA FONDO P.O. D.L. 34/2019</t>
  </si>
  <si>
    <t>01.02.1 - 120/2163/99 - EXTRA FONDO P.O. D.L. 34/2019</t>
  </si>
  <si>
    <t>U.1.01.01.01.002 - Voci stipendiali corrisposte al personale a tempo indeterminato</t>
  </si>
  <si>
    <t>01.02.1 - 120/2164/1 - ONERI FONDO PER IL MIGLIORAMENTO DELL'EFFICIENZA DEI SERVIZI</t>
  </si>
  <si>
    <t>01.02.1 - 120/2164/99 - FONDO PER IL MIGLIORAMENTO DELL'EFFICIENZA DEI SERVIZI</t>
  </si>
  <si>
    <t>01.02.1 - 120/2165/99 - FONDO INDENNITA' PER RESPONSABILI DEI SERVIZI (P.O.)</t>
  </si>
  <si>
    <t>U.1.01.01.01.004 - Indennità ed altri compensi, esclusi i rimborsi spesa per missione, corrisposti al personale a tempo indeterminato</t>
  </si>
  <si>
    <t>01.02.1 - 120/2166/99 - FONDO INCENTIVI ART. 113 DLGS 50/2016 (COMPENSO RUP E GRUPO DI LAVORO)</t>
  </si>
  <si>
    <t>01.03.1 - 230/1026/1 - ONERI PERSONALE SERVIZIO FINANZIARIO</t>
  </si>
  <si>
    <t>01.03.1 - 230/1026/3 - RETRIBUZIONE DI POSIZIONE E RISULTATO PERSONALE SERVIZIO FINANZIARIO</t>
  </si>
  <si>
    <t>01.03.1 - 230/1026/99 - RETRIBUZIONE PERSONALE SERVIZIO FINANZIARIO</t>
  </si>
  <si>
    <t>01.04.1 - 340/1029/1 - ONERI PERSONALE SERVIZIO TRIBUTI</t>
  </si>
  <si>
    <t>01.04.1 - 340/1029/99 - RETRIBUZIONE PERSONALE SERVIZIO TRIBUTI</t>
  </si>
  <si>
    <t>01.06.1 - 560/1027/1 - ONERI PERSONALE SERVIZIO TECNICO</t>
  </si>
  <si>
    <t>01.06.1 - 560/1027/3 - RETRIBUZIONE DI POSIZIONE E RISULTATO PERSONALE SERVIZIO TECNICO</t>
  </si>
  <si>
    <t>01.06.1 - 560/1027/99 - RETRIBUZIONE PERSONALE SERVIZIO TECNICO</t>
  </si>
  <si>
    <t>01.07.1 - 670/1028/1 - ONERI PERSONALE SERVIZIO DEMOGRAFICO</t>
  </si>
  <si>
    <t>01.07.1 - 670/1028/99 - RETRIBUZIONE PERSONALE SERVIZIO DEMOGRAFICO</t>
  </si>
  <si>
    <t>03.01.1 - 1110/1261/99 - RETRIBUZIONE PERSONALE SERVIZIO POLIZIA LOCALE</t>
  </si>
  <si>
    <t>03.01.1 - 1110/1262/99 - ONERI PERSONALE SERVIZIO POLIZIA LOCALE</t>
  </si>
  <si>
    <t>08.01.1 - 3090/1921/99 - RETRIBUZIONE ESECUTORE SERVIZIO TECNICO</t>
  </si>
  <si>
    <t>08.01.1 - 3090/1922/99 - ONERI ESECUTORE SERVIZIO TECNICO</t>
  </si>
  <si>
    <t>01.01.1 - 70/1004/99 - IRAP INDENNITA' AMMINISTRATORI</t>
  </si>
  <si>
    <t>U.1.02.01.01.000 - Imposta regionale sulle attività produttive (IRAP)</t>
  </si>
  <si>
    <t>U.1.02.01.01.001 - Imposta regionale sulle attività produttive (IRAP)</t>
  </si>
  <si>
    <t>01.02.1 - 20/2167/99 - IRAP FONDO INCENTIVI ART. 113 DLGS 50/2016 (RUP E GRUPPO DI LAVORO)</t>
  </si>
  <si>
    <t>01.02.1 - 130/1056/1 - SPESE PER LA GESTIONE DEGLI AUTOMEZZI DEL COMUNE - TASSA DI CIRCOLAZIONE</t>
  </si>
  <si>
    <t>U.1.02.01.09.000 - Tassa di circolazione dei veicoli a motore (tassa automobilistica)</t>
  </si>
  <si>
    <t>U.1.02.01.09.001 - Tassa di circolazione dei veicoli a motore (tassa automobilistica)</t>
  </si>
  <si>
    <t>01.02.1 - 180/1020/99 - IRAP PERSONALE SERVIZIO AMMINISTRATIVO</t>
  </si>
  <si>
    <t>01.02.1 - 180/1030/2 - IRAP RETRIBUZIONE SEGRETARIO COMUNALE</t>
  </si>
  <si>
    <t>01.02.1 - 180/1038/2 - IRAP QUOTA DEI DIRITTI DI ROGITO SPETTANTE AL SEGRETARIO COMUNALE</t>
  </si>
  <si>
    <t>01.02.1 - 180/2160/2 - IRAP C/ENTE PER LAVORO STRAORDINARIO</t>
  </si>
  <si>
    <t>01.02.1 - 180/2164/2 - IRAP FONDO PER IL MIGLIORAMENTO DELL'EFFICIENZA DEI SERVIZI</t>
  </si>
  <si>
    <t>01.02.1 - 230/2163/2 - IRAP PER EXTRA FONDO D.L. 34/2019</t>
  </si>
  <si>
    <t>01.03.1 - 290/1026/2 - IRAP PERSONALE SERVIZIO FINANZIARIO</t>
  </si>
  <si>
    <t>01.04.1 - 250/1053/99 - IVA A DEBITO</t>
  </si>
  <si>
    <t>U.1.02.01.99.000 - Imposte, tasse e proventi assimilati a carico dell'ente n.a.c.</t>
  </si>
  <si>
    <t>U.1.02.01.99.999 - Imposte, tasse e proventi assimilati a carico dell'ente n.a.c.</t>
  </si>
  <si>
    <t>01.04.1 - 400/1029/2 - IRAP PERSONALE SERVIZIO TRIBUTI</t>
  </si>
  <si>
    <t>01.06.1 - 620/1027/2 - IRAP PERSONALE SERVIZIO TECNICO</t>
  </si>
  <si>
    <t>01.07.1 - 730/1028/2 - IRAP PERSONALE SERVIZIO DEMOGRAFICO</t>
  </si>
  <si>
    <t>03.01.1 - 1170/1263/99 - IRAP PERSONALE SERVIZIO POLIZIA LOCALE</t>
  </si>
  <si>
    <t>08.01.1 - 3150/1923/99 - IRAP ESECUTORE SERVIZIO TECNICO</t>
  </si>
  <si>
    <t>01.01.1 - 30/1001/99 - INDENNITA' AL SINDACO, AGLI ASSESSORI E AI CONSIGLIERI COMUNALI</t>
  </si>
  <si>
    <t>U.1.03.02.01.000 - Organi e incarichi istituzionali dell'amministrazione</t>
  </si>
  <si>
    <t>U.1.03.02.01.001 - Organi istituzionali dell'amministrazione - Indennità</t>
  </si>
  <si>
    <t>01.01.1 - 30/1002/99 - SPESE DIVERSE PER IL CONSIGLIO E LA GIUNTA</t>
  </si>
  <si>
    <t>01.01.1 - 30/1013/99 - INDENNITA' AI COMPONENTI DEL COLLEGIO DEI REVISORI DEI CONTI</t>
  </si>
  <si>
    <t>U.1.03.02.01.008 - Compensi agli organi istituzionali di revisione, di controllo ed altri incarichi istituzionali dell'amministrazione</t>
  </si>
  <si>
    <t>01.01.1 - 30/1014/99 - SERVIZIO SITO INTERNET ISTITUZIONALE</t>
  </si>
  <si>
    <t>U.1.03.02.19.000 - Servizi informatici e di telecomunicazioni</t>
  </si>
  <si>
    <t>U.1.03.02.19.001 - Gestione e manutenzione applicazioni</t>
  </si>
  <si>
    <t>01.02.1 - 120/1024/99 - INDENNITA' E RIMBORSO SPESE PER LE MISSIONI EFFETTUATE DAL PERSONALE</t>
  </si>
  <si>
    <t>U.1.03.02.02.000 - Organizzazione eventi, pubblicità e servizi per trasferta</t>
  </si>
  <si>
    <t>01.02.1 - 130/1043/99 - SPESE DI MANUTENZIONE E FUNZIONAMENTO UFFICI</t>
  </si>
  <si>
    <t>U.1.03.01.02.000 - Altri beni di consumo</t>
  </si>
  <si>
    <t>01.02.1 - 130/1048/99 - SPESE PER FESTE NAZIONALI E SOLENNITA' CIVILI</t>
  </si>
  <si>
    <t>01.02.1 - 130/1052/99 - ACQUISTO E ABBONAMENTO A GIORNALI, RIVISTE E PUBBLICAZIONI PER USO UFFICIO</t>
  </si>
  <si>
    <t>U.1.03.01.01.000 - Giornali, riviste e pubblicazioni</t>
  </si>
  <si>
    <t>01.02.1 - 130/1056/99 - SPESE PER LA GESTIONE DEGLI AUTOMEZZI DEL COMUNE - CARBURANTI</t>
  </si>
  <si>
    <t>01.02.1 - 140/1040/99 - SPESE PER LA FORMAZIONE, QUALIFICAZIONE E PERFEZIONAMENTO DEL PERSONALE</t>
  </si>
  <si>
    <t>U.1.03.02.04.000 - Acquisto di servizi per formazione e addestramento del personale dell'ente</t>
  </si>
  <si>
    <t>01.02.1 - 140/1043/1 - SPESE DI MANUTENZIONE E FUNZIONAMENTO DEGLI UFFICI COMUNALI - UTENZE E CANONI</t>
  </si>
  <si>
    <t>U.1.03.02.05.000 - Utenze e canoni</t>
  </si>
  <si>
    <t>01.02.1 - 140/1043/2 - SPESE DI MANUTENZIONE E FUNZIONAMENTO DEGLI UFFICI COMUNALI - ALTRI SERVIZI</t>
  </si>
  <si>
    <t>U.1.03.02.99.000 - Altri servizi</t>
  </si>
  <si>
    <t>01.02.1 - 140/1043/3 - SPESE DI MANUTENZIONE E FUNZIONAMENTO DEGLI UFFICI COMUNALI - SPESE POSTALI / SERVIZI AMMINISTRATIVI</t>
  </si>
  <si>
    <t>U.1.03.02.16.000 - Servizi amministrativi</t>
  </si>
  <si>
    <t>01.02.1 - 140/1043/4 - SPESE DI MANUTENZIONE E FUNZIONAMENTO DEGLI UFFICI COMUNALI - ASSISTENZA SOFTWARE</t>
  </si>
  <si>
    <t>01.02.1 - 140/1043/5 - SPESE DI MANUTENZIONE E FUNZIONAMENTO DEGLI UFFICI COMUNALI - MANUTENZIONE ORDINARIA</t>
  </si>
  <si>
    <t>01.02.1 - 140/1045/99 - SPESE PER LA MENSA DEI DIPENDENTI COMUNALI</t>
  </si>
  <si>
    <t>01.02.1 - 140/1058/99 - SPESE PER LITI, ARBITRAGGI E RISARCIMENTI</t>
  </si>
  <si>
    <t>U.1.03.02.11.000 - Prestazioni professionali e specialistiche</t>
  </si>
  <si>
    <t>01.03.1 - 250/1054/99 - SPESE PER IL SERVIZIO DI TESORERIA</t>
  </si>
  <si>
    <t>U.1.03.02.17.000 - Servizi finanziari</t>
  </si>
  <si>
    <t>U.1.03.02.17.002 - Oneri per servizio di tesoreria</t>
  </si>
  <si>
    <t>01.05.1 - 460/1156/1 - SPESE DI MANUTENZIONE E GESTIONE DEL PATRIMONIO DISPONIBILE - BENI DI CONSUMO</t>
  </si>
  <si>
    <t>01.05.1 - 460/1156/2 - SPESE DI MANUTENZIONE E GESTIONE DEL PATRIMONIO DISPONIBILE - MANUTENZIONE ORDINARIA</t>
  </si>
  <si>
    <t>U.1.03.02.09.000 - Manutenzione ordinaria e riparazioni</t>
  </si>
  <si>
    <t>01.05.1 - 460/1156/99 - SPESE DI MANUTENZIONE E GESTIONE DEL PATRIMONIO DISPONIBILE - UTENZE</t>
  </si>
  <si>
    <t>01.05.1 - 470/1065/99 - SPESE DI PULIZIA PATRIMONIO DISPONIBILE</t>
  </si>
  <si>
    <t>U.1.03.02.13.000 - Servizi ausiliari per il funzionamento dell'ente</t>
  </si>
  <si>
    <t>U.1.03.02.13.002 - Servizi di pulizia e lavanderia</t>
  </si>
  <si>
    <t>01.06.1 - 580/1086/99 - PRESTAZIONI PROFESSIONALI PER STUDI, PROGETTAZIONE, DIREZIONE LAVORI E COLLAUDI</t>
  </si>
  <si>
    <t>01.07.1 - 740/1011/99 - SPESE PER CONSULTAZIONI A CARICO DELLO STATO</t>
  </si>
  <si>
    <t>01.07.1 - 740/1140/99 - SPESE PER CENSIMENTI DELLA POPOLAZIONE E DELLE ATTIVITA' PRODUTTIVE</t>
  </si>
  <si>
    <t>01.10.1 - 460/1920/99 - ACQUISTO BENI E SERVIZI PER TUTELA SICUREZZA PERSONALE DIPENDENTE</t>
  </si>
  <si>
    <t>U.1.03.01.02.004 - Vestiario</t>
  </si>
  <si>
    <t>01.11.1 - 20/1070/99 - SPESE PER GEMELLAGGIO CON IL COMUNE FRANCESE "SAINT RAMBERT EN BUGEY - PROGETTO" Two Cities One Europe, Twining Rueglio and Saint-Rambert-en-Bugey to build and reinforce citizens-led paths of solidarity</t>
  </si>
  <si>
    <t>U.1.03.02.99.999 - Altri servizi diversi n.a.c.</t>
  </si>
  <si>
    <t>03.01.1 - 1130/1620/99 - SPESE PER IL SERVIZIO DI RITIRO CANI RANDAGI e COLONIA FELINA</t>
  </si>
  <si>
    <t>U.1.03.02.15.000 - Contratti di servizio pubblico</t>
  </si>
  <si>
    <t>U.1.03.02.15.011 - Contratti di servizio per la lotta al randagismo</t>
  </si>
  <si>
    <t>04.01.1 - 1450/1366/1 - SPESE DI MANTENIMENTO E FUNZIONAMENTO SCUOLA MATERNA BENI DI CONSUMO</t>
  </si>
  <si>
    <t>04.01.1 - 1450/1366/2 - SPESE DI MANTENIMENTO E FUNZIONAMENTO SCUOLA MATERNA UTENZE</t>
  </si>
  <si>
    <t>04.01.1 - 1460/1416/1 - SPESE PER IL SERVIZIO MENSA SCUOLA MATERNA</t>
  </si>
  <si>
    <t>U.1.03.02.15.006 - Contratti di servizio per le mense scolastiche</t>
  </si>
  <si>
    <t>04.01.1 - 1460/1421/1 - SPESE PER ATTIVITA' PARASCOLASTICHE DIVERSE SCUOLA MATERNA</t>
  </si>
  <si>
    <t>04.02.1 - 1560/1366/1 - SPESE DI MANTENIMENTO E FUNZIONAMENTO SCUOLE ELEMENTARI - UTENZE</t>
  </si>
  <si>
    <t>04.02.1 - 1560/1366/99 - SPESE DI MANTENIMENTO E FUNZIONAMENTO SCUOLE ELEMENTARI BENI DI CONSUMO</t>
  </si>
  <si>
    <t>04.02.1 - 1560/1368/99 - FORNITURA GRATUITA DI LIBRI AGLI ALUNNI DELLA SCUOLA ELEMENTARE</t>
  </si>
  <si>
    <t>04.02.1 - 1570/1416/2 - SPESE PER IL SERVIZIO MENSA SCUOLA ELEMENTARE</t>
  </si>
  <si>
    <t>04.02.1 - 1570/1421/99 - SPESE PER ATTIVITA' PARASCOLASTICHE DIVERSE SCUOLA ELEMENTARE</t>
  </si>
  <si>
    <t>05.02.1 - 2000/1476/1 - SPESE DI MANTENIMENTO E FUNZIONAMENTO DI BIBLIOTECHE E ARCHIVI - UTENZE</t>
  </si>
  <si>
    <t>05.02.1 - 2000/1476/99 - SPESE DI MANTENIMENTO E FUNZIONAMENTO DI BIBLIOTECHE E ARCHIVI BENI DI CONSUMO</t>
  </si>
  <si>
    <t>05.02.1 - 2110/1617/99 - KA 'D MESANIS - UTENZE E CANONI</t>
  </si>
  <si>
    <t>05.02.1 - 2120/1512/99 - SPESE PER INIZIATIVE CULTURALI</t>
  </si>
  <si>
    <t>06.01.1 - 2330/1830/99 - SALONE PLURIUSO - UTENZE E CANONI</t>
  </si>
  <si>
    <t>07.01.1 - 2550/2550/99 - ACQUISTO BENI PER PROMOZIONE TURISTICA</t>
  </si>
  <si>
    <t>U.1.03.01.02.999 - Altri beni e materiali di consumo n.a.c.</t>
  </si>
  <si>
    <t>09.03.1 - 3550/1736/99 - CANONE DI APPALTO DEL SERVIZIO DI RACCOLTA E SMALTIMENTO RIFIUTI SOLIDI URBANI</t>
  </si>
  <si>
    <t>10.05.1 - 2770/1927/1 - SPESE PER LA GESTIONE DEGLI AUTOMEZZI ADDETTI ALLA VIABILITA' - MANUTENZIONE ORDINARIA</t>
  </si>
  <si>
    <t>10.05.1 - 2770/1927/99 - SPESE PER LA GESTIONE DEGLI AUTOMEZZI ADDETTI ALLA VIABILITA' - CARBURANTI</t>
  </si>
  <si>
    <t>10.05.1 - 2770/1928/99 - MANUTENZIONE ORDINARIA DELLE STRADE COMUNALI E SGOMBERO NEVE</t>
  </si>
  <si>
    <t>10.05.1 - 2890/1937/99 - ENERGIA ELETTRICA ILLUMINAZIONE PUBBLICA</t>
  </si>
  <si>
    <t>10.05.1 - 2890/1938/99 - SPESE DI MANUTENZIONE E GESTIONE IMPIANTI ELETTRICI</t>
  </si>
  <si>
    <t>12.02.1 - 4100/1880/99 - SERVIZIO TRASPORTO DISABILI</t>
  </si>
  <si>
    <t>12.03.1 - 4090/1890/99 - INIZIATIVE A FAVORE DEGLI ANZIANI</t>
  </si>
  <si>
    <t>12.09.1 - 4210/1656/99 - SPESE DI MANUTENZIONE ORDINARIA E GESTIONE DEL CIMITERO E DEGLI UFFICI PREPOSTI</t>
  </si>
  <si>
    <t>14.02.1 - 4420/2109/99 - SPESE PER L'ORGANIZZAZIONI DI FIERE</t>
  </si>
  <si>
    <t>01.01.1 - 50/1046/99 - ACCORDO DI PROGRAMMA, AI SENSI DELL'ART.15 L. 241/1990 , " MONTAGNE IN MOVIMENTO - CASA DEL BENESSERE LABORATORIO VALCHIUSELLA".</t>
  </si>
  <si>
    <t>U.1.04.01.04.000 - Trasferimenti correnti a organismi interni e/o unità locali della amministrazione</t>
  </si>
  <si>
    <t>U.1.04.01.04.001 - Trasferimenti correnti a organismi interni e/o unità locali della amministrazione</t>
  </si>
  <si>
    <t>01.01.1 - 50/2134/99 - TRASFERIMENTI ALL'UNIONE DI COMUNI MONTANI VALCHIUSELLA</t>
  </si>
  <si>
    <t>U.1.04.01.02.000 - Trasferimenti correnti a Amministrazioni Locali</t>
  </si>
  <si>
    <t>U.1.04.01.02.005 - Trasferimenti correnti a Unioni di Comuni</t>
  </si>
  <si>
    <t>01.02.1 - 160/1060/99 - CONTRIBUTI ASSOCIATIVI ANNUALI</t>
  </si>
  <si>
    <t>01.02.1 - 160/1062/99 - CONTRIBUTI AD ENTI ED ASSOCIAZIONI</t>
  </si>
  <si>
    <t>U.1.04.04.01.000 - Trasferimenti correnti a Istituzioni Sociali Private</t>
  </si>
  <si>
    <t>U.1.04.04.01.001 - Trasferimenti correnti a Istituzioni Sociali Private</t>
  </si>
  <si>
    <t>01.03.1 - 270/1399/1 - CONCORSO ALLA FINANZA PUBBLICA (ART 1, C 853, L. 178/20) ALLEGATO B</t>
  </si>
  <si>
    <t>U.1.04.01.01.000 - Trasferimenti correnti a Amministrazioni Centrali</t>
  </si>
  <si>
    <t>U.1.04.01.01.020 - Trasferimenti correnti al Ministero dell'economia in attuazione di norme in materia di contenimento di spesa</t>
  </si>
  <si>
    <t>01.03.1 - 270/1399/99 - CONCORSO ALLA FINANZA PUBBLICA (ART 1, C 853, L. 178/20)</t>
  </si>
  <si>
    <t>01.07.1 - 690/1047/99 - SPESE PER LA COMMISSIONE ELETTORALE MANDAMENTALE</t>
  </si>
  <si>
    <t>U.1.04.01.02.003 - Trasferimenti correnti a Comuni</t>
  </si>
  <si>
    <t>01.11.1 - 810/1068/99 - SPESE PER SEZIONI CIRCOSCRIZIONALI PER L'IMPIEGO DI IVREA</t>
  </si>
  <si>
    <t>04.01.1 - 1450/1417/99 - RIMBORSO SPESE DI RISCALDAMENTO ED ENEL PER SCUOLA MATERNA</t>
  </si>
  <si>
    <t>04.02.1 - 1700/1393/99 - SPESE DI GESTIONE CONSORZIO SCUOLA MEDIA "G. SAUDINO" DI VICO CANAVESE</t>
  </si>
  <si>
    <t>04.02.1 - 1700/1420/99 - ASSISTENZA MENSA DA PARTE DEI DOCENTI DELLA SCUOLA SECONDARIA DI I° GRADO</t>
  </si>
  <si>
    <t>U.1.04.01.01.002 - Trasferimenti correnti a Ministero dell'Istruzione - Istituzioni scolastiche</t>
  </si>
  <si>
    <t>04.06.1 - 1900/1419/1 - SOSTEGNO PER PARTECIPAZIONE AI CENTRI ESTIVI</t>
  </si>
  <si>
    <t>U.1.04.02.05.000 - Altri trasferimenti a famiglie</t>
  </si>
  <si>
    <t>U.1.04.02.05.999 - Altri trasferimenti a famiglie n.a.c.</t>
  </si>
  <si>
    <t>04.06.1 - 1920/1415/99 - RIMBORSO SPESE CONVENZIONE PERSONALE A.T.A.</t>
  </si>
  <si>
    <t>08.01.1 - 600/600/1 - TRASFERIMENTO CENTRALE UNICA DI COMMITTENZA (C.U.C)</t>
  </si>
  <si>
    <t>08.01.1 - 3100/1955/2 - GESTIONE CANTIERI DI LAVOR OVER 45</t>
  </si>
  <si>
    <t>12.01.1 - 3790/3790/99 - TRASFERIMENTO CONTRIBUTO ASILI NIDO</t>
  </si>
  <si>
    <t>12.02.1 - 4120/4120/99 - TRASFERIMENTO CONTRIBUTO TRASPORTO STUDENTI DISABILI</t>
  </si>
  <si>
    <t>U.1.04.02.01.000 - Interventi previdenziali</t>
  </si>
  <si>
    <t>U.1.04.02.01.999 - Altri sussidi e assegni</t>
  </si>
  <si>
    <t>12.07.1 - 4120/1887/99 - TRASFERIMENTI PER FUNZIONI DELEGATE SOCIO - ASSISTENZIALI</t>
  </si>
  <si>
    <t>U.1.04.01.02.018 - Trasferimenti correnti a Consorzi di enti locali</t>
  </si>
  <si>
    <t>06.01.1 - 2480/1834/99 - INTERESSI PASSIVI PER MUTUI E INDEBITAMENTI PATRIMONIALI RELATIVI AI SERVIZI IN RUBRICA</t>
  </si>
  <si>
    <t>U.1.07.05.04.000 - Interessi passivi su finanziamenti a medio lungo termine a Imprese</t>
  </si>
  <si>
    <t>10.05.1 - 2810/1940/99 - INTERESSI PASSIVI PER MUTUO BARERA</t>
  </si>
  <si>
    <t>10.05.1 - 2920/1941/99 - INTERESSI PASSIVI PER MUTUI ED INDEBITAMENTI PATRIMONIALI RELATIVI AI SERVIZI IN RUBRICA</t>
  </si>
  <si>
    <t>01.02.1 - 120/1031/99 - RIMBORSO SPESE SERVIZIO DI SEGRETERIA IN CONVENZIONE</t>
  </si>
  <si>
    <t>U.1.09.01.01.000 - Rimborsi per spese di personale (comando, distacco, fuori ruolo, convenzioni, ecc…)</t>
  </si>
  <si>
    <t>U.1.09.01.01.001 - Rimborsi per spese di personale (comando, distacco, fuori ruolo, convenzioni, ecc…)</t>
  </si>
  <si>
    <t>01.04.1 - 410/2157/99 - SGRAVI E RESTITUZIONE DI TRIBUTI</t>
  </si>
  <si>
    <t>U.1.09.02.01.000 - Rimborsi di imposte e tasse di natura corrente</t>
  </si>
  <si>
    <t>U.1.09.02.01.001 - Rimborsi di imposte e tasse di natura corrente</t>
  </si>
  <si>
    <t>01.02.1 - 140/1044/99 - ONERI PER LE ASSICURAZIONI</t>
  </si>
  <si>
    <t>U.1.10.04.01.000 - Premi di assicurazione contro i danni</t>
  </si>
  <si>
    <t>09.02.1 - 3660/1156/4 - LOTTA BIOLOGICA ALLE ZANZARE</t>
  </si>
  <si>
    <t>U.1.10.99.99.000 - Altre spese correnti n.a.c.</t>
  </si>
  <si>
    <t>U.1.10.99.99.999 - Altre spese correnti n.a.c.</t>
  </si>
  <si>
    <t>08.01.2 - 8580/3088/99 - INCARICHI PROFESSIONALI PER PIANO REGOLATORE</t>
  </si>
  <si>
    <t>U.2.01.99.01.000 - Altri tributi in conto capitale n.a.c.</t>
  </si>
  <si>
    <t>U.2.01.99.01.999 - Altri tributi in conto capitale n.a.c.</t>
  </si>
  <si>
    <t>01.05.2 - 6130/3223/99 - PNRR M2C4-2.2 - LAVORI DI EFFICIENTAMENTO PALAZZO COMUNALE - CUP E43I23000010001</t>
  </si>
  <si>
    <t>U.2.02.01.09.000 - Beni immobili</t>
  </si>
  <si>
    <t>01.05.2 - 6160/3066/1 - MANUTENZIONE IMMOBILI COMUNALI PER EMERGENZA COVID</t>
  </si>
  <si>
    <t>U.2.02.01.99.000 - Altri beni materiali</t>
  </si>
  <si>
    <t>U.2.02.01.99.999 - Altri beni materiali diversi</t>
  </si>
  <si>
    <t>01.05.2 - 6160/3066/99 - MANUTENZIONE IMMOBILI COMUNALI</t>
  </si>
  <si>
    <t>01.05.2 - 6160/3666/99 - ACQUISTO ATTREZZATURE E MANUTENZIONE STRAORDINARIA PATRIMONIO DELL'ENTE</t>
  </si>
  <si>
    <t>U.2.02.01.05.000 - Attrezzature</t>
  </si>
  <si>
    <t>04.02.2 - 7130/7130/1 - PNRR - M4.C1.I1.2 COSTRUZIONE MENSA SCOLASTICA (FINANZIATI DA RISORSE DELL'ENTE)</t>
  </si>
  <si>
    <t>U.2.02.01.09.003 - Fabbricati ad uso scolastico</t>
  </si>
  <si>
    <t>04.02.2 - 7130/7130/2 - PROGETTO "LA MENSA SULL'ALBERO" CONTRIBUTO FONDAZIONE SAN PAOLO</t>
  </si>
  <si>
    <t>04.02.2 - 7130/7130/99 - PNRR - M4.C1.I1.2 COSTRUZIONE MENSA SCOLASTICA</t>
  </si>
  <si>
    <t>05.02.2 - 7530/3222/99 - PNRR M2C4-2.2 - EFFICIENTAMENTO ENERGETICO BIBLIOTECA COMUNALE - CUP E43C23000030001</t>
  </si>
  <si>
    <t>U.2.02.01.09.018 - Musei, teatri e biblioteche</t>
  </si>
  <si>
    <t>05.02.2 - 7560/3221/99 - IMMOBILE KA 'D MESANIS - REALIZZAZIONE ALLESTIMENTI</t>
  </si>
  <si>
    <t>05.02.2 - 7570/3119/99 - ACQUISTO LIBRI PER BIBLIOTECA COMUNALE</t>
  </si>
  <si>
    <t>06.01.2 - 7830/7830/99 - EFFICIENTAMENTO PARETE NORD SALONE PLURIUSO</t>
  </si>
  <si>
    <t>08.01.2 - 8580/3086/99 - PRESTAZIONI PROFESSIONALI PER STUDI, PROGETTI DIREZIONE LAVORI E COLLAUDI</t>
  </si>
  <si>
    <t>U.2.02.03.05.000 - Incarichi professionali per la realizzazione di investimenti</t>
  </si>
  <si>
    <t>U.2.02.03.05.001 - Incarichi professionali per la realizzazione di investimenti</t>
  </si>
  <si>
    <t>08.02.2 - 8660/3488/1 - PIEMONTEProgrammazione Regionale integrata per lo sviluppo e la coesione territoriale nell'ambitodel FSC 2021-2027. Progetto comune</t>
  </si>
  <si>
    <t>09.07.2 - 7860/3078/1 - MESSA IN SICUREZZA E RIQUALIFICAZIONE PARCO GIOCHI</t>
  </si>
  <si>
    <t>U.2.02.01.09.999 - Beni immobili n.a.c.</t>
  </si>
  <si>
    <t>10.05.2 - 8260/3480/99 - SISTEMAZIONE STRADE VARIE</t>
  </si>
  <si>
    <t>10.05.2 - 8290/8290/99 - LAVORI DI MOVIMENTAZIONE A SEGUITO DI ALLUVIONE 2020</t>
  </si>
  <si>
    <t>U.2.02.01.09.012 - Infrastrutture stradali</t>
  </si>
  <si>
    <t>01.05.2 - 6160/3078/99 - LAVORI PER MESSA IN SICUREZZA DI SCUOLE, STRADE, EDIFICI PUBBLICI E PATRIMONIO COMUNALE</t>
  </si>
  <si>
    <t>U.2.03.01.01.000 - Contributi agli investimenti a Amministrazioni Centrali</t>
  </si>
  <si>
    <t>U.2.03.01.01.001 - Contributi agli investimenti a Ministeri</t>
  </si>
  <si>
    <t>08.01.2 - 6160/3799/1 - LAVORI DI MESSA IN SICUREZZA, EFFICIENTAMENTO ENERGETICO E ABBATTIMENTO DELLE BARRIERE ARCHITETTONICHE DI EDIFICIO ADIBITO A SCUOLA E MUNICIPIO. PNRR M2C4 INVESTIMENTO 2.2. INTERVENTO FINANZIATO CON FONDI NEXT GENERATION EU. CUP. E49D20000620005</t>
  </si>
  <si>
    <t>08.01.2 - 8260/3799/99 - MESSA IN SICUREZZA PONTE SU STRADA VERDAGLIO. PNRR M2C4 INVESTIMENTO 2.2. INTERVENTO FINANZIATO  CON FONDI NEXT GENERATION EU. CUP E47H20001690005</t>
  </si>
  <si>
    <t xml:space="preserve">12.01.2 - 70/3520/99 - TRASFERIMENTI IN CONTO CAPITALE ALL'UNIONE DI COMUNI MONTANI VALCHIUSELLA PER COSTRUZIONE ASILO NIDO
</t>
  </si>
  <si>
    <t>U.2.03.01.02.000 - Contributi agli investimenti a Amministrazioni Locali</t>
  </si>
  <si>
    <t>U.2.03.01.02.005 - Contributi agli investimenti a Unioni di Comuni</t>
  </si>
  <si>
    <t>14.04.2 - 20/20/99 - TRASFERIMENTI IN CONTO CAPITALE ALL'UNIONE DI COMUNI MONTANI VALCHIUSELLA</t>
  </si>
  <si>
    <t>U.2.04.01.02.000 - Altri trasferimenti in conto capitale per assunzione di debiti di Amministrazioni Locali</t>
  </si>
  <si>
    <t>U.2.04.01.02.005 - Altri trasferimenti in conto capitale per assunzione di debiti di Unioni di Comuni</t>
  </si>
  <si>
    <t>01.05.2 - 6160/3699/99 - INTERVENTI DI EFFICIENTAMENTO ENERGETICO E SVILUPPO TERRITORIALE SOSTENIBILE</t>
  </si>
  <si>
    <t>U.2.05.99.99.000 - Altre spese in conto capitale n.a.c.</t>
  </si>
  <si>
    <t>U.2.05.99.99.999 - Altre spese in conto capitale n.a.c.</t>
  </si>
  <si>
    <t>01.11.2 - 6460/3460/1 - MISURA 1.4.4  "ESTENSIONE DELL'UTILIZZO DELLE PIATTAFORME NAZIONALI DI IDENTITÀ DIGITALE - SPID CIE" - M1C1 PNRR INVESTIMENTO 1.4 "SERVIZI E CITTADINANZA DIGITALE" FINANZIATO DALL'UNIONE EUROPEA - NEXTGENERATIONEU - CUP E41F22004270006</t>
  </si>
  <si>
    <t>01.11.2 - 6460/3460/3 - MISURA 1.4.3  "Adozione piattaforma pagoPA" - M1C1 PNRR INVESTIMENTO 1.4 "SERVIZI E CITTADINANZA DIGITALE" FINANZIATO DALL'UNIONE EUROPEA - NEXTGENERATIONEU - CUP E41F22004290006</t>
  </si>
  <si>
    <t>01.11.2 - 6460/3460/4 - MISURA 1.4.5  Piattaforma Notifiche Digitali " - M1C1 PNRR INVESTIMENTO 1.4 "SERVIZI E CITTADINANZA DIGITALE" FINANZIATO DALL'UNIONE EUROPEA - NEXTGENERATIONEU - CUP E41F22003910006</t>
  </si>
  <si>
    <t xml:space="preserve">01.11.2 - 6460/3460/5 - MISURA 1.3.1 “Piattaforma Digitale Nazionale Dati - COMUNI (OTTOBRE 2022)” - PNRR M1C1 Investimento 1.3 “DATI E INTEROPERABILITÀ” FINANZIATO DALL’UNIONE EUROPEA - NextGenerationEU. CUP E51F22010160006
</t>
  </si>
  <si>
    <t>01.11.2 - 6460/3460/6 - 1.4 "SERVIZI E CITTADINANZA DIGITALE" FINANZIATO DALL'UNIONE EUROPEA - NEXTGENERATIONEU - MISURA 1.4.4 "ESTENSIONE DELL'UTILIZZO DELL'ANAGRAFE NAZIONALE DIGITALE ANPR - ADESIONE ALLO STATO CIVILE DIGITALE (ANSC)" CUP E51F24002050006</t>
  </si>
  <si>
    <t>01.11.2 - 6460/3460/99 - MISURA 1.4.3 "APP IO" - M1C1 PNRR INVESTIMENTO 1.4 "SERVIZI E CITTADINANZA DIGITALE" FINANZIATO DALL'UNIONE EUROPEA - NEXTGENERATIONEU - CUP E41F22004280006</t>
  </si>
  <si>
    <t>01.11.2 - 6460/3470/1 - MISURA 1.4.1 "ESPERIENZA DEL CITTADINO NEI SERVIZI PUBBLICI" - M1C1 PNRR INVESTIMENTO 1.4 "SERVIZI E CITTADINANZA DIGITALE" FINANZIATO DALL'UNIONE EUROPEA - NEXTGENERATIONEU - CUP E41F22000360006</t>
  </si>
  <si>
    <t>08.01.2 - 6160/3899/1 - LAVORI DI MESSA IN SICUREZZA, EFFICIENTAMENTO ENERGETICO E ABBATTIMENTO DELLE BARRIERE ARCHITETTONICHE DI EDIFICIO ADIBITO A SCUOLA E MUNICIPIO. PNRR M2C4 INVESTIMENTO 2.2. INTERVENTO FINANZIATO CON FONDI NEXT GENERATION EU. CUP. E49D20000620005</t>
  </si>
  <si>
    <t>08.01.2 - 6160/3899/99 - MESSA IN SICUREZZA PONTE SU STRADA VERDAGLIO. PNRR M2C4 INVESTIMENTO 2.2. INTERVENTO FINANZIATO CON FONDI NEXT GENERATION EU. CUP E47H20001690005</t>
  </si>
  <si>
    <t>08.01.2 - 8580/3086/1 - PRESTAZIONI PROFESSIONALI PER STUDI, PROGETTI DIREZIONE LAVORI E COLLAUDI PER BANDI P.N.R.R.</t>
  </si>
  <si>
    <t>09.04.2 - 8890/3348/1 - RIMBORSO CANONI DI DEPURAZIONE NON DOVUTI</t>
  </si>
  <si>
    <t>09.07.2 - 3130/3488/3 - QUOTA 1% GAL PER FSC 2021/2027</t>
  </si>
  <si>
    <t>10.05.2 - 8260/3488/99 - REALIZZAZIONE PASSAGGIO PEDONALE LUNGO STRADA PROVINCIALE</t>
  </si>
  <si>
    <t>50.02.4 - 11050/4001/99 - QUOTE DI CAPITALE PER AMMORTAMENTO MUTUI PER INVESTIMENTI</t>
  </si>
  <si>
    <t>U.4.03.01.04.000 - Rimborso Mutui e altri finanziamenti a medio lungo termine a Imprese</t>
  </si>
  <si>
    <t>50.02.4 - 11050/4002/99 - QUOTA DI CAPITALE PER AMMORTAMENTO MUTUO PARCHEGGIO BARERA</t>
  </si>
  <si>
    <t>U.4.03.01.04.999 - Rimborso Mutui e altri finanziamenti a medio lungo termine ad altre imprese</t>
  </si>
  <si>
    <t>99.01.7 - 13530/5001/99 - VERSAMENTO DELLE RITENUTE PREVIDENZIALI PER IL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</si>
  <si>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</si>
  <si>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</si>
  <si>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99.01.7 - 13540/5002/1 - VERSAMENTO DELLE RITENUTE ERARIALI LAVORO AUTONOMO</t>
  </si>
  <si>
    <t>U.7.01.03.01.000 - Versamenti di ritenute erariali su Redditi da lavoro autonomo per conto terzi</t>
  </si>
  <si>
    <t>U.7.01.03.01.001 - Versamenti di ritenute erariali su Redditi da lavoro autonomo per conto terzi</t>
  </si>
  <si>
    <t>99.01.7 - 13540/5002/2 - VERSAMENTO IVA SPLIT PAYMENT</t>
  </si>
  <si>
    <t>U.7.01.01.02.000 - Versamento delle ritenute per scissione contabile IVA (split payment)</t>
  </si>
  <si>
    <t>U.7.01.01.02.001 - Versamento delle ritenute per scissione contabile IVA (split payment)</t>
  </si>
  <si>
    <t>99.01.7 - 13540/5002/99 - VERSAMENTO DELLE RITENUTE ERARIALI LAVORO DIPENDENTE</t>
  </si>
  <si>
    <t>U.7.01.02.01.000 - Versamenti di ritenute erariali su Redditi da lavoro dipendente riscosse per conto terzi</t>
  </si>
  <si>
    <t>U.7.01.02.01.001 - Versamenti di ritenute erariali su Redditi da lavoro dipendente riscosse per conto terzi</t>
  </si>
  <si>
    <t>99.01.7 - 13550/5003/99 - VERSAMENTO DI ALTRE RITENUTE AL PERSONALE, PER CONTO TERZI</t>
  </si>
  <si>
    <t>U.7.01.02.99.000 - Altri versamenti di ritenute al personale dipendente per conto di terzi</t>
  </si>
  <si>
    <t>U.7.01.02.99.999 - Altri versamenti di ritenute al personale dipendente per conto di terzi</t>
  </si>
  <si>
    <t>99.01.7 - 13570/5009/99 - ADDIZIONALE PROVINCIALE SU TARIFFA RIFIUTI SOLIDI URBANI</t>
  </si>
  <si>
    <t>U.7.01.99.99.000 - Altre uscite per partite di giro n.a.c.</t>
  </si>
  <si>
    <t>U.7.01.99.99.999 - Altre uscite per partite di giro n.a.c.</t>
  </si>
  <si>
    <t>99.01.7 - 13580/5006/99 - RIMBORSO ANTICIPAZIONI PER FONDO ECONOMATO</t>
  </si>
  <si>
    <t>U.7.01.99.03.000 - Costituzione fondi economali e carte aziendali</t>
  </si>
  <si>
    <t>U.7.01.99.03.001 - Costituzione fondi economali e carte aziendali</t>
  </si>
  <si>
    <t>99.01.7 - 13560/5004/99 - RESTITUZIONE DEPOSITI CAUZIONALI</t>
  </si>
  <si>
    <t>U.7.02.04.02.000 - Restituzione di depositi cauzionali o contrattuali di terzi</t>
  </si>
  <si>
    <t>U.7.02.04.02.001 - Restituzione di depositi cauzionali o contrattuali di terzi</t>
  </si>
  <si>
    <t>99.01.7 - 13570/5008/1 - SERVIZI PER CONTO TERZI - TRASFERIMENTO CORRISPETTIVO AL MINISTERO DELL'INTERNO PER CARTE D'IDENTITA' ELETTRONICA</t>
  </si>
  <si>
    <t>U.7.02.01.02.000 - Acquisto di servizi per conto di terzi</t>
  </si>
  <si>
    <t>U.7.02.01.02.001 - Acquisto di servizi per conto di terzi</t>
  </si>
  <si>
    <t>99.01.7 - 13570/5008/99 - SERVIZI PER CONTO TERZI</t>
  </si>
  <si>
    <t>U.7.02.99.99.000 - Altre uscite per conto terzi n.a.c.</t>
  </si>
  <si>
    <t>U.7.02.99.99.999 - Altre uscite per conto terzi n.a.c.</t>
  </si>
  <si>
    <t>99.01.7 - 13590/5007/99 - RESTITUZIONE DI DEPOSITI CONTRATTUALI E D'ASTA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</si>
</sst>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0_ ;[Red]\-#,##0\ "/>
  </numFmts>
  <fonts count="31"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i/>
      <u/>
      <sz val="11"/>
      <color theme="1"/>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43" fontId="30" fillId="0" borderId="0" applyFont="0" applyFill="0" applyBorder="0" applyAlignment="0" applyProtection="0"/>
    <xf numFmtId="0" fontId="2" fillId="0" borderId="0"/>
    <xf numFmtId="0" fontId="3" fillId="0" borderId="0"/>
    <xf numFmtId="0" fontId="2" fillId="0" borderId="0"/>
    <xf numFmtId="0" fontId="2" fillId="0" borderId="0"/>
    <xf numFmtId="0" fontId="30" fillId="0" borderId="0"/>
  </cellStyleXfs>
  <cellXfs count="293">
    <xf numFmtId="0" fontId="0" fillId="0" borderId="0" xfId="0"/>
    <xf numFmtId="0" fontId="10" fillId="2" borderId="1" xfId="12" applyFont="1" applyFill="1" applyBorder="1" applyAlignment="1">
      <alignment vertical="center" wrapText="1"/>
    </xf>
    <xf numFmtId="4" fontId="18" fillId="2" borderId="1" xfId="12" applyNumberFormat="1" applyFont="1" applyFill="1" applyBorder="1"/>
    <xf numFmtId="4" fontId="18" fillId="2" borderId="2" xfId="12" applyNumberFormat="1" applyFont="1" applyFill="1" applyBorder="1"/>
    <xf numFmtId="4" fontId="14" fillId="2" borderId="1" xfId="12" applyNumberFormat="1" applyFont="1" applyFill="1" applyBorder="1" applyAlignment="1">
      <alignment horizontal="center" vertical="center" wrapText="1"/>
    </xf>
    <xf numFmtId="4" fontId="14" fillId="2" borderId="2" xfId="12" applyNumberFormat="1" applyFont="1" applyFill="1" applyBorder="1" applyAlignment="1">
      <alignment horizontal="center" vertical="center" wrapText="1"/>
    </xf>
    <xf numFmtId="0" fontId="6" fillId="0" borderId="0" xfId="12" applyFont="1" applyAlignment="1">
      <alignment horizontal="left" vertical="center"/>
    </xf>
    <xf numFmtId="0" fontId="6" fillId="0" borderId="0" xfId="12" applyFont="1"/>
    <xf numFmtId="0" fontId="6" fillId="0" borderId="0" xfId="12" applyFont="1" applyAlignment="1">
      <alignment vertical="top"/>
    </xf>
    <xf numFmtId="0" fontId="6" fillId="0" borderId="3" xfId="12" applyFont="1" applyBorder="1" applyAlignment="1">
      <alignment horizontal="left" vertical="center"/>
    </xf>
    <xf numFmtId="0" fontId="11" fillId="0" borderId="3" xfId="12" applyFont="1" applyBorder="1" applyAlignment="1">
      <alignment wrapText="1"/>
    </xf>
    <xf numFmtId="0" fontId="6" fillId="0" borderId="0" xfId="12" applyFont="1" applyAlignment="1">
      <alignment horizontal="left"/>
    </xf>
    <xf numFmtId="0" fontId="12" fillId="0" borderId="1"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5"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8" xfId="12" applyFont="1" applyBorder="1" applyAlignment="1">
      <alignment horizontal="center" vertical="center" wrapText="1"/>
    </xf>
    <xf numFmtId="0" fontId="6" fillId="0" borderId="9" xfId="12" applyFont="1" applyBorder="1" applyAlignment="1">
      <alignment horizontal="left" vertical="center"/>
    </xf>
    <xf numFmtId="0" fontId="10" fillId="0" borderId="10" xfId="12" applyFont="1" applyBorder="1" applyAlignment="1">
      <alignment horizontal="left" vertical="center"/>
    </xf>
    <xf numFmtId="165" fontId="14" fillId="0" borderId="0" xfId="12" applyNumberFormat="1" applyFont="1" applyAlignment="1">
      <alignment horizontal="center" vertical="center" wrapText="1"/>
    </xf>
    <xf numFmtId="0" fontId="6" fillId="0" borderId="0" xfId="12" applyFont="1" applyAlignment="1">
      <alignment horizontal="center" vertical="center"/>
    </xf>
    <xf numFmtId="0" fontId="10" fillId="0" borderId="11" xfId="12" applyFont="1" applyBorder="1" applyAlignment="1">
      <alignment vertical="center" wrapText="1"/>
    </xf>
    <xf numFmtId="0" fontId="14" fillId="0" borderId="0" xfId="12" applyFont="1" applyAlignment="1">
      <alignment horizontal="center" vertical="center" wrapText="1"/>
    </xf>
    <xf numFmtId="0" fontId="6" fillId="0" borderId="0" xfId="12" applyFont="1" applyAlignment="1">
      <alignment vertical="center"/>
    </xf>
    <xf numFmtId="0" fontId="10" fillId="0" borderId="12" xfId="12" applyFont="1" applyBorder="1" applyAlignment="1">
      <alignment horizontal="left" vertical="center"/>
    </xf>
    <xf numFmtId="0" fontId="14" fillId="0" borderId="12" xfId="12" applyFont="1" applyBorder="1" applyAlignment="1">
      <alignment horizontal="center" vertical="center" wrapText="1"/>
    </xf>
    <xf numFmtId="0" fontId="14" fillId="0" borderId="3" xfId="12" applyFont="1" applyBorder="1" applyAlignment="1">
      <alignment horizontal="center" vertical="center" wrapText="1"/>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16" xfId="8" applyFont="1" applyBorder="1" applyAlignment="1">
      <alignment horizontal="left" vertical="center"/>
    </xf>
    <xf numFmtId="0" fontId="18" fillId="0" borderId="15" xfId="8" applyFont="1" applyBorder="1" applyAlignment="1">
      <alignment horizontal="left" vertical="center"/>
    </xf>
    <xf numFmtId="0" fontId="18" fillId="0" borderId="14" xfId="8" applyFont="1" applyBorder="1" applyAlignment="1">
      <alignment horizontal="left" vertical="center" wrapText="1"/>
    </xf>
    <xf numFmtId="0" fontId="10" fillId="0" borderId="0" xfId="12" applyFont="1"/>
    <xf numFmtId="0" fontId="18" fillId="0" borderId="14" xfId="8" applyFont="1" applyBorder="1" applyAlignment="1">
      <alignment horizontal="left" vertical="center"/>
    </xf>
    <xf numFmtId="0" fontId="11" fillId="0" borderId="14" xfId="8" applyFont="1" applyBorder="1" applyAlignment="1">
      <alignment horizontal="left" vertical="center" wrapText="1"/>
    </xf>
    <xf numFmtId="0" fontId="18" fillId="0" borderId="17" xfId="8" applyFont="1" applyBorder="1" applyAlignment="1">
      <alignment horizontal="left" vertical="center"/>
    </xf>
    <xf numFmtId="0" fontId="6" fillId="0" borderId="18" xfId="12" applyFont="1" applyBorder="1" applyAlignment="1">
      <alignment horizontal="left" vertical="center" wrapText="1"/>
    </xf>
    <xf numFmtId="0" fontId="11" fillId="0" borderId="0" xfId="12" applyFont="1"/>
    <xf numFmtId="0" fontId="10" fillId="0" borderId="0" xfId="12" applyFont="1" applyAlignment="1">
      <alignment horizontal="left" vertical="center" wrapText="1"/>
    </xf>
    <xf numFmtId="0" fontId="18" fillId="0" borderId="14" xfId="8" applyFont="1" applyBorder="1" applyAlignment="1">
      <alignment horizontal="left" vertical="top" wrapText="1"/>
    </xf>
    <xf numFmtId="0" fontId="11" fillId="0" borderId="17" xfId="8" applyFont="1" applyBorder="1" applyAlignment="1">
      <alignment horizontal="left" vertical="center"/>
    </xf>
    <xf numFmtId="0" fontId="6" fillId="0" borderId="0" xfId="12" applyFont="1" applyAlignment="1">
      <alignment horizontal="left" vertical="center" wrapText="1"/>
    </xf>
    <xf numFmtId="4" fontId="15" fillId="0" borderId="0" xfId="12" applyNumberFormat="1" applyFont="1" applyAlignment="1">
      <alignment horizontal="right"/>
    </xf>
    <xf numFmtId="4" fontId="15" fillId="0" borderId="19" xfId="12" applyNumberFormat="1" applyFont="1" applyBorder="1" applyAlignment="1">
      <alignment horizontal="right"/>
    </xf>
    <xf numFmtId="0" fontId="6" fillId="0" borderId="20" xfId="12" applyFont="1" applyBorder="1" applyAlignment="1">
      <alignment horizontal="left" vertical="center"/>
    </xf>
    <xf numFmtId="0" fontId="10" fillId="0" borderId="17" xfId="12" applyFont="1" applyBorder="1" applyAlignment="1">
      <alignment horizontal="right" vertical="center"/>
    </xf>
    <xf numFmtId="0" fontId="6" fillId="0" borderId="21" xfId="12" applyFont="1" applyBorder="1" applyAlignment="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lignment horizontal="right" wrapText="1"/>
    </xf>
    <xf numFmtId="3" fontId="16" fillId="0" borderId="23" xfId="12" applyNumberFormat="1" applyFont="1" applyBorder="1" applyAlignment="1">
      <alignment horizontal="right" wrapText="1"/>
    </xf>
    <xf numFmtId="3" fontId="16" fillId="0" borderId="24" xfId="12" applyNumberFormat="1" applyFont="1" applyBorder="1" applyAlignment="1">
      <alignment horizontal="right" wrapText="1"/>
    </xf>
    <xf numFmtId="3" fontId="16" fillId="0" borderId="25" xfId="12" applyNumberFormat="1" applyFont="1" applyBorder="1" applyAlignment="1">
      <alignment horizontal="right" wrapText="1"/>
    </xf>
    <xf numFmtId="3" fontId="16" fillId="0" borderId="26" xfId="12" applyNumberFormat="1" applyFont="1" applyBorder="1" applyAlignment="1">
      <alignment horizontal="right" wrapText="1"/>
    </xf>
    <xf numFmtId="3" fontId="16" fillId="0" borderId="27" xfId="12" applyNumberFormat="1" applyFont="1" applyBorder="1" applyAlignment="1">
      <alignment horizontal="right" wrapText="1"/>
    </xf>
    <xf numFmtId="3" fontId="16" fillId="0" borderId="28" xfId="12" applyNumberFormat="1" applyFont="1" applyBorder="1" applyAlignment="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lignment horizontal="right" wrapText="1"/>
    </xf>
    <xf numFmtId="3" fontId="19" fillId="0" borderId="27" xfId="12" applyNumberFormat="1" applyFont="1" applyBorder="1" applyAlignment="1">
      <alignment horizontal="right" wrapText="1"/>
    </xf>
    <xf numFmtId="3" fontId="19" fillId="0" borderId="28" xfId="12" applyNumberFormat="1" applyFont="1" applyBorder="1" applyAlignment="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lignment horizontal="right"/>
    </xf>
    <xf numFmtId="3" fontId="19" fillId="0" borderId="40" xfId="12" applyNumberFormat="1" applyFont="1" applyBorder="1" applyAlignment="1">
      <alignment horizontal="right"/>
    </xf>
    <xf numFmtId="3" fontId="19" fillId="0" borderId="41" xfId="12" applyNumberFormat="1" applyFont="1" applyBorder="1" applyAlignment="1">
      <alignment horizontal="right"/>
    </xf>
    <xf numFmtId="3" fontId="18" fillId="0" borderId="2" xfId="12" applyNumberFormat="1" applyFont="1" applyBorder="1" applyProtection="1">
      <protection locked="0"/>
    </xf>
    <xf numFmtId="3" fontId="18" fillId="0" borderId="40" xfId="12" applyNumberFormat="1" applyFont="1" applyBorder="1" applyAlignment="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lignment horizontal="right" wrapText="1"/>
    </xf>
    <xf numFmtId="3" fontId="19" fillId="0" borderId="49" xfId="12" applyNumberFormat="1" applyFont="1" applyBorder="1" applyAlignment="1">
      <alignment horizontal="right" wrapText="1"/>
    </xf>
    <xf numFmtId="3" fontId="19" fillId="0" borderId="50" xfId="12" applyNumberFormat="1" applyFont="1" applyBorder="1" applyAlignment="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lignment horizontal="right"/>
    </xf>
    <xf numFmtId="3" fontId="19" fillId="0" borderId="53" xfId="12" applyNumberFormat="1" applyFont="1" applyBorder="1" applyAlignment="1">
      <alignment horizontal="right"/>
    </xf>
    <xf numFmtId="3" fontId="19" fillId="0" borderId="51" xfId="12" applyNumberFormat="1" applyFont="1" applyBorder="1" applyAlignment="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lignment horizontal="right"/>
    </xf>
    <xf numFmtId="3" fontId="21" fillId="0" borderId="55" xfId="12" applyNumberFormat="1" applyFont="1" applyBorder="1" applyAlignment="1">
      <alignment horizontal="right"/>
    </xf>
    <xf numFmtId="3" fontId="21" fillId="0" borderId="56" xfId="12" applyNumberFormat="1" applyFont="1" applyBorder="1" applyAlignment="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lignment horizontal="right"/>
    </xf>
    <xf numFmtId="3" fontId="19" fillId="0" borderId="60" xfId="12" applyNumberFormat="1" applyFont="1" applyBorder="1" applyAlignment="1">
      <alignment horizontal="right"/>
    </xf>
    <xf numFmtId="3" fontId="19" fillId="0" borderId="61" xfId="12" applyNumberFormat="1" applyFont="1" applyBorder="1" applyAlignment="1">
      <alignment horizontal="right"/>
    </xf>
    <xf numFmtId="3" fontId="12" fillId="0" borderId="4" xfId="12" applyNumberFormat="1" applyFont="1" applyBorder="1" applyAlignment="1">
      <alignment horizontal="right" vertical="center" wrapText="1"/>
    </xf>
    <xf numFmtId="3" fontId="19" fillId="0" borderId="4" xfId="12" applyNumberFormat="1" applyFont="1" applyBorder="1" applyAlignment="1">
      <alignment horizontal="right"/>
    </xf>
    <xf numFmtId="3" fontId="12" fillId="0" borderId="2" xfId="12" applyNumberFormat="1" applyFont="1" applyBorder="1" applyAlignment="1">
      <alignment horizontal="right" vertical="center" wrapText="1"/>
    </xf>
    <xf numFmtId="0" fontId="10" fillId="0" borderId="3" xfId="12" applyFont="1" applyBorder="1" applyAlignment="1">
      <alignment horizontal="right" vertical="center" wrapText="1"/>
    </xf>
    <xf numFmtId="0" fontId="10" fillId="0" borderId="12" xfId="12" applyFont="1" applyBorder="1" applyAlignment="1">
      <alignment horizontal="right" vertical="center" wrapText="1"/>
    </xf>
    <xf numFmtId="0" fontId="9" fillId="0" borderId="62" xfId="12" applyFont="1" applyBorder="1" applyAlignment="1">
      <alignment horizontal="left" vertical="center" wrapText="1"/>
    </xf>
    <xf numFmtId="0" fontId="9" fillId="0" borderId="63" xfId="12" applyFont="1" applyBorder="1" applyAlignment="1">
      <alignment horizontal="left" vertical="center" wrapText="1"/>
    </xf>
    <xf numFmtId="0" fontId="10" fillId="0" borderId="64" xfId="12" applyFont="1" applyBorder="1" applyAlignment="1">
      <alignment horizontal="right" vertical="center" wrapText="1"/>
    </xf>
    <xf numFmtId="0" fontId="10" fillId="0" borderId="64" xfId="12" applyFont="1" applyBorder="1" applyAlignment="1">
      <alignment horizontal="right" vertical="center"/>
    </xf>
    <xf numFmtId="0" fontId="10" fillId="0" borderId="11" xfId="12" applyFont="1" applyBorder="1" applyAlignment="1">
      <alignment horizontal="right" vertical="center"/>
    </xf>
    <xf numFmtId="0" fontId="28" fillId="0" borderId="0" xfId="12" applyFont="1" applyAlignment="1">
      <alignment horizontal="left" vertical="center"/>
    </xf>
    <xf numFmtId="0" fontId="11" fillId="0" borderId="13" xfId="11" applyFont="1" applyBorder="1" applyAlignment="1">
      <alignment horizontal="left" vertical="center"/>
    </xf>
    <xf numFmtId="0" fontId="11" fillId="0" borderId="14" xfId="11" applyFont="1" applyBorder="1" applyAlignment="1">
      <alignment horizontal="left" vertical="center"/>
    </xf>
    <xf numFmtId="0" fontId="11" fillId="0" borderId="15" xfId="11" applyFont="1" applyBorder="1" applyAlignment="1">
      <alignment horizontal="left" vertical="center"/>
    </xf>
    <xf numFmtId="0" fontId="8" fillId="0" borderId="65" xfId="11" applyFont="1" applyBorder="1" applyAlignment="1">
      <alignment horizontal="left" vertical="center" wrapText="1"/>
    </xf>
    <xf numFmtId="0" fontId="8" fillId="0" borderId="16" xfId="11" applyFont="1" applyBorder="1" applyAlignment="1">
      <alignment horizontal="left" vertical="center" wrapText="1"/>
    </xf>
    <xf numFmtId="0" fontId="18" fillId="0" borderId="15" xfId="11" applyFont="1" applyBorder="1" applyAlignment="1">
      <alignment horizontal="left" vertical="center"/>
    </xf>
    <xf numFmtId="0" fontId="18" fillId="0" borderId="14" xfId="11" applyFont="1" applyBorder="1" applyAlignment="1">
      <alignment horizontal="left" vertical="center" wrapText="1"/>
    </xf>
    <xf numFmtId="0" fontId="18" fillId="0" borderId="14" xfId="11" applyFont="1" applyBorder="1" applyAlignment="1">
      <alignment horizontal="left" vertical="center"/>
    </xf>
    <xf numFmtId="0" fontId="11" fillId="0" borderId="14" xfId="11" applyFont="1" applyBorder="1" applyAlignment="1">
      <alignment horizontal="left" vertical="center" wrapText="1"/>
    </xf>
    <xf numFmtId="3" fontId="19" fillId="0" borderId="66" xfId="12" applyNumberFormat="1" applyFont="1" applyBorder="1" applyAlignment="1">
      <alignment horizontal="right" wrapText="1"/>
    </xf>
    <xf numFmtId="3" fontId="19" fillId="0" borderId="67" xfId="12" applyNumberFormat="1" applyFont="1" applyBorder="1" applyAlignment="1">
      <alignment horizontal="right" wrapText="1"/>
    </xf>
    <xf numFmtId="3" fontId="19" fillId="0" borderId="68" xfId="12" applyNumberFormat="1" applyFont="1" applyBorder="1" applyAlignment="1">
      <alignment horizontal="right" wrapText="1"/>
    </xf>
    <xf numFmtId="0" fontId="18" fillId="0" borderId="17" xfId="11" applyFont="1" applyBorder="1" applyAlignment="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lignment horizontal="right"/>
    </xf>
    <xf numFmtId="3" fontId="19" fillId="0" borderId="28" xfId="12" applyNumberFormat="1" applyFont="1" applyBorder="1" applyAlignment="1">
      <alignment horizontal="right"/>
    </xf>
    <xf numFmtId="3" fontId="19" fillId="0" borderId="25" xfId="12" applyNumberFormat="1" applyFont="1" applyBorder="1" applyAlignment="1">
      <alignment horizontal="right"/>
    </xf>
    <xf numFmtId="0" fontId="11" fillId="0" borderId="14" xfId="11" applyFont="1" applyBorder="1" applyAlignment="1">
      <alignment horizontal="left" vertical="top" wrapText="1"/>
    </xf>
    <xf numFmtId="0" fontId="8" fillId="0" borderId="65" xfId="11" applyFont="1" applyBorder="1" applyAlignment="1">
      <alignment horizontal="left" vertical="top" wrapText="1"/>
    </xf>
    <xf numFmtId="0" fontId="8" fillId="0" borderId="14" xfId="11" applyFont="1" applyBorder="1" applyAlignment="1">
      <alignment horizontal="left" vertical="top" wrapText="1"/>
    </xf>
    <xf numFmtId="0" fontId="18" fillId="0" borderId="14" xfId="11" applyFont="1" applyBorder="1" applyAlignment="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lignment horizontal="right"/>
    </xf>
    <xf numFmtId="3" fontId="21" fillId="0" borderId="27" xfId="12" applyNumberFormat="1" applyFont="1" applyBorder="1" applyAlignment="1">
      <alignment horizontal="right"/>
    </xf>
    <xf numFmtId="3" fontId="21" fillId="0" borderId="28" xfId="12" applyNumberFormat="1" applyFont="1" applyBorder="1" applyAlignment="1">
      <alignment horizontal="right"/>
    </xf>
    <xf numFmtId="0" fontId="11" fillId="0" borderId="17" xfId="11" applyFont="1" applyBorder="1" applyAlignment="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lignment horizontal="left" vertical="center"/>
    </xf>
    <xf numFmtId="0" fontId="8" fillId="0" borderId="82" xfId="11" applyFont="1" applyBorder="1" applyAlignment="1">
      <alignment horizontal="left" vertical="center" wrapText="1"/>
    </xf>
    <xf numFmtId="0" fontId="8" fillId="0" borderId="32" xfId="11" applyFont="1" applyBorder="1" applyAlignment="1">
      <alignment horizontal="left" vertical="center" wrapText="1"/>
    </xf>
    <xf numFmtId="0" fontId="8" fillId="0" borderId="27" xfId="11" applyFont="1" applyBorder="1" applyAlignment="1">
      <alignment horizontal="left" vertical="center" wrapText="1"/>
    </xf>
    <xf numFmtId="0" fontId="8" fillId="0" borderId="23" xfId="11" applyFont="1" applyBorder="1" applyAlignment="1">
      <alignment horizontal="left" vertical="center" wrapText="1"/>
    </xf>
    <xf numFmtId="0" fontId="8" fillId="0" borderId="83" xfId="11" applyFont="1" applyBorder="1" applyAlignment="1">
      <alignment horizontal="left" vertical="center" wrapText="1"/>
    </xf>
    <xf numFmtId="0" fontId="8" fillId="0" borderId="34" xfId="11" applyFont="1" applyBorder="1" applyAlignment="1">
      <alignment horizontal="left" vertical="center" wrapText="1"/>
    </xf>
    <xf numFmtId="0" fontId="8" fillId="0" borderId="28" xfId="11" applyFont="1" applyBorder="1" applyAlignment="1">
      <alignment horizontal="left" vertical="center" wrapText="1"/>
    </xf>
    <xf numFmtId="0" fontId="8" fillId="0" borderId="24" xfId="11" applyFont="1" applyBorder="1" applyAlignment="1">
      <alignment horizontal="left" vertical="center" wrapText="1"/>
    </xf>
    <xf numFmtId="3" fontId="16" fillId="0" borderId="84" xfId="12" applyNumberFormat="1" applyFont="1" applyBorder="1" applyAlignment="1">
      <alignment horizontal="right" wrapText="1"/>
    </xf>
    <xf numFmtId="3" fontId="16" fillId="0" borderId="82" xfId="12" applyNumberFormat="1" applyFont="1" applyBorder="1" applyAlignment="1">
      <alignment horizontal="right" wrapText="1"/>
    </xf>
    <xf numFmtId="3" fontId="20" fillId="0" borderId="82" xfId="12" applyNumberFormat="1" applyFont="1" applyBorder="1" applyAlignment="1">
      <alignment horizontal="right" wrapText="1"/>
    </xf>
    <xf numFmtId="3" fontId="20" fillId="0" borderId="83" xfId="12" applyNumberFormat="1" applyFont="1" applyBorder="1" applyAlignment="1">
      <alignment horizontal="right" wrapText="1"/>
    </xf>
    <xf numFmtId="0" fontId="8" fillId="0" borderId="85" xfId="11" applyFont="1" applyBorder="1" applyAlignment="1">
      <alignment horizontal="left" vertical="center" wrapText="1"/>
    </xf>
    <xf numFmtId="0" fontId="8" fillId="0" borderId="87" xfId="11" applyFont="1" applyBorder="1" applyAlignment="1">
      <alignment horizontal="left" vertical="center" wrapText="1"/>
    </xf>
    <xf numFmtId="0" fontId="8" fillId="0" borderId="86" xfId="11" applyFont="1" applyBorder="1" applyAlignment="1">
      <alignment horizontal="left" vertical="center" wrapText="1"/>
    </xf>
    <xf numFmtId="0" fontId="8" fillId="0" borderId="88" xfId="11" applyFont="1" applyBorder="1" applyAlignment="1">
      <alignment horizontal="left" vertical="center" wrapText="1"/>
    </xf>
    <xf numFmtId="3" fontId="16" fillId="0" borderId="89" xfId="12" applyNumberFormat="1" applyFont="1" applyBorder="1" applyAlignment="1">
      <alignment horizontal="right" wrapText="1"/>
    </xf>
    <xf numFmtId="3" fontId="20" fillId="0" borderId="87" xfId="12" applyNumberFormat="1" applyFont="1" applyBorder="1" applyAlignment="1">
      <alignment horizontal="right" wrapText="1"/>
    </xf>
    <xf numFmtId="3" fontId="16" fillId="0" borderId="87" xfId="12" applyNumberFormat="1" applyFont="1" applyBorder="1" applyAlignment="1">
      <alignment horizontal="right" wrapText="1"/>
    </xf>
    <xf numFmtId="3" fontId="20" fillId="0" borderId="88" xfId="12" applyNumberFormat="1" applyFont="1" applyBorder="1" applyAlignment="1">
      <alignment horizontal="right" wrapText="1"/>
    </xf>
    <xf numFmtId="0" fontId="8" fillId="0" borderId="90" xfId="11" applyFont="1" applyBorder="1" applyAlignment="1">
      <alignment horizontal="left" vertical="center" wrapText="1"/>
    </xf>
    <xf numFmtId="0" fontId="8" fillId="0" borderId="91" xfId="11" applyFont="1" applyBorder="1" applyAlignment="1">
      <alignment horizontal="left" vertical="center" wrapText="1"/>
    </xf>
    <xf numFmtId="3" fontId="16" fillId="0" borderId="92" xfId="12" applyNumberFormat="1" applyFont="1" applyBorder="1" applyAlignment="1">
      <alignment horizontal="right" wrapText="1"/>
    </xf>
    <xf numFmtId="3" fontId="20" fillId="0" borderId="90" xfId="12" applyNumberFormat="1" applyFont="1" applyBorder="1" applyAlignment="1">
      <alignment horizontal="right" wrapText="1"/>
    </xf>
    <xf numFmtId="3" fontId="16" fillId="0" borderId="90" xfId="12" applyNumberFormat="1" applyFont="1" applyBorder="1" applyAlignment="1">
      <alignment horizontal="right" wrapText="1"/>
    </xf>
    <xf numFmtId="3" fontId="20" fillId="0" borderId="91" xfId="12" applyNumberFormat="1" applyFont="1" applyBorder="1" applyAlignment="1">
      <alignment horizontal="right" wrapText="1"/>
    </xf>
    <xf numFmtId="3" fontId="20" fillId="0" borderId="82"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27"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28"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lignment horizontal="left" vertical="center" wrapText="1"/>
    </xf>
    <xf numFmtId="0" fontId="8" fillId="0" borderId="68" xfId="11" applyFont="1" applyBorder="1" applyAlignment="1">
      <alignment horizontal="left" vertical="center" wrapText="1"/>
    </xf>
    <xf numFmtId="0" fontId="8" fillId="0" borderId="33" xfId="11" applyFont="1" applyBorder="1" applyAlignment="1">
      <alignment horizontal="left" vertical="center" wrapText="1"/>
    </xf>
    <xf numFmtId="0" fontId="8" fillId="0" borderId="93" xfId="11" applyFont="1" applyBorder="1" applyAlignment="1">
      <alignment horizontal="left" vertical="center" wrapText="1"/>
    </xf>
    <xf numFmtId="0" fontId="8" fillId="0" borderId="29" xfId="11" applyFont="1" applyBorder="1" applyAlignment="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83"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0" xfId="11" applyFont="1" applyBorder="1" applyAlignment="1">
      <alignment horizontal="left" vertical="center" wrapText="1"/>
    </xf>
    <xf numFmtId="3" fontId="29" fillId="0" borderId="28" xfId="12" applyNumberFormat="1" applyFont="1" applyBorder="1" applyAlignment="1" applyProtection="1">
      <alignment horizontal="right"/>
      <protection locked="0"/>
    </xf>
    <xf numFmtId="3" fontId="6" fillId="0" borderId="84" xfId="12" applyNumberFormat="1" applyFont="1" applyBorder="1" applyProtection="1">
      <protection locked="0"/>
    </xf>
    <xf numFmtId="3" fontId="6" fillId="0" borderId="89" xfId="12" applyNumberFormat="1" applyFont="1" applyBorder="1" applyProtection="1">
      <protection locked="0"/>
    </xf>
    <xf numFmtId="3" fontId="6" fillId="0" borderId="82" xfId="12" applyNumberFormat="1" applyFont="1" applyBorder="1" applyProtection="1">
      <protection locked="0"/>
    </xf>
    <xf numFmtId="3" fontId="6" fillId="0" borderId="87" xfId="12" applyNumberFormat="1" applyFont="1" applyBorder="1" applyProtection="1">
      <protection locked="0"/>
    </xf>
    <xf numFmtId="3" fontId="15" fillId="0" borderId="82" xfId="12" applyNumberFormat="1" applyFont="1" applyBorder="1" applyProtection="1">
      <protection locked="0"/>
    </xf>
    <xf numFmtId="3" fontId="15" fillId="0" borderId="83" xfId="12" applyNumberFormat="1" applyFont="1" applyBorder="1" applyProtection="1">
      <protection locked="0"/>
    </xf>
    <xf numFmtId="3" fontId="15" fillId="0" borderId="87" xfId="12" applyNumberFormat="1" applyFont="1" applyBorder="1" applyProtection="1">
      <protection locked="0"/>
    </xf>
    <xf numFmtId="3" fontId="15" fillId="0" borderId="88" xfId="12" applyNumberFormat="1" applyFont="1" applyBorder="1" applyProtection="1">
      <protection locked="0"/>
    </xf>
    <xf numFmtId="3" fontId="6" fillId="0" borderId="92" xfId="12" applyNumberFormat="1" applyFont="1" applyBorder="1" applyProtection="1">
      <protection locked="0"/>
    </xf>
    <xf numFmtId="3" fontId="15" fillId="0" borderId="90" xfId="12" applyNumberFormat="1" applyFont="1" applyBorder="1" applyProtection="1">
      <protection locked="0"/>
    </xf>
    <xf numFmtId="3" fontId="6" fillId="0" borderId="90" xfId="12" applyNumberFormat="1" applyFont="1" applyBorder="1" applyProtection="1">
      <protection locked="0"/>
    </xf>
    <xf numFmtId="3" fontId="15" fillId="0" borderId="91" xfId="12" applyNumberFormat="1" applyFont="1" applyBorder="1" applyProtection="1">
      <protection locked="0"/>
    </xf>
    <xf numFmtId="0" fontId="8" fillId="0" borderId="0" xfId="12" quotePrefix="1" applyFont="1" applyAlignment="1">
      <alignment horizontal="left" vertical="top" wrapText="1"/>
    </xf>
    <xf numFmtId="0" fontId="10" fillId="0" borderId="11" xfId="12" applyFont="1" applyBorder="1" applyAlignment="1">
      <alignment horizontal="center" vertical="center"/>
    </xf>
    <xf numFmtId="0" fontId="10" fillId="0" borderId="12" xfId="12" applyFont="1" applyBorder="1" applyAlignment="1">
      <alignment horizontal="center" vertical="center"/>
    </xf>
    <xf numFmtId="0" fontId="10" fillId="0" borderId="69" xfId="12" applyFont="1" applyBorder="1" applyAlignment="1">
      <alignment horizontal="center" vertical="center"/>
    </xf>
    <xf numFmtId="0" fontId="4" fillId="0" borderId="0" xfId="12" applyFont="1" applyAlignment="1">
      <alignment horizontal="left" vertical="top" wrapText="1"/>
    </xf>
    <xf numFmtId="0" fontId="22" fillId="0" borderId="0" xfId="12" applyFont="1" applyAlignment="1">
      <alignment horizontal="center" vertical="center" wrapText="1"/>
    </xf>
    <xf numFmtId="0" fontId="12" fillId="0" borderId="70" xfId="12" applyFont="1" applyBorder="1" applyAlignment="1">
      <alignment horizontal="center" vertical="center" wrapText="1"/>
    </xf>
    <xf numFmtId="0" fontId="12" fillId="0" borderId="71" xfId="12" applyFont="1" applyBorder="1" applyAlignment="1">
      <alignment horizontal="center" vertical="center" wrapText="1"/>
    </xf>
    <xf numFmtId="0" fontId="12" fillId="0" borderId="72" xfId="12" applyFont="1" applyBorder="1" applyAlignment="1">
      <alignment horizontal="center" vertical="center" wrapText="1"/>
    </xf>
    <xf numFmtId="0" fontId="12" fillId="0" borderId="73" xfId="12" applyFont="1" applyBorder="1" applyAlignment="1">
      <alignment horizontal="center" vertical="center" wrapText="1"/>
    </xf>
    <xf numFmtId="0" fontId="10" fillId="0" borderId="11" xfId="12" applyFont="1" applyBorder="1" applyAlignment="1">
      <alignment horizontal="right" vertical="center" wrapText="1"/>
    </xf>
    <xf numFmtId="0" fontId="10" fillId="0" borderId="69" xfId="12" applyFont="1" applyBorder="1" applyAlignment="1">
      <alignment horizontal="right" vertical="center" wrapText="1"/>
    </xf>
    <xf numFmtId="0" fontId="9" fillId="0" borderId="64" xfId="12" quotePrefix="1" applyFont="1" applyBorder="1" applyAlignment="1">
      <alignment horizontal="left" vertical="top" wrapText="1"/>
    </xf>
    <xf numFmtId="0" fontId="9" fillId="0" borderId="0" xfId="12" quotePrefix="1" applyFont="1" applyAlignment="1">
      <alignment horizontal="left" vertical="top" wrapText="1"/>
    </xf>
    <xf numFmtId="0" fontId="12" fillId="0" borderId="74" xfId="12" applyFont="1" applyBorder="1" applyAlignment="1">
      <alignment horizontal="center" vertical="center" wrapText="1"/>
    </xf>
    <xf numFmtId="0" fontId="12" fillId="0" borderId="75" xfId="12" applyFont="1" applyBorder="1" applyAlignment="1">
      <alignment horizontal="center" vertical="center" wrapText="1"/>
    </xf>
    <xf numFmtId="0" fontId="10" fillId="0" borderId="76" xfId="12" applyFont="1" applyBorder="1" applyAlignment="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4" fillId="0" borderId="0" xfId="12" applyFont="1" applyAlignment="1">
      <alignment horizontal="left" wrapText="1"/>
    </xf>
    <xf numFmtId="0" fontId="5" fillId="0" borderId="0" xfId="12" applyFont="1" applyAlignment="1">
      <alignment horizontal="left" wrapText="1"/>
    </xf>
    <xf numFmtId="0" fontId="10" fillId="0" borderId="77" xfId="12" applyFont="1" applyBorder="1" applyAlignment="1">
      <alignment horizontal="center" vertical="center" wrapText="1"/>
    </xf>
    <xf numFmtId="0" fontId="10" fillId="0" borderId="78" xfId="12" applyFont="1" applyBorder="1" applyAlignment="1">
      <alignment horizontal="center" vertical="center" wrapText="1"/>
    </xf>
    <xf numFmtId="0" fontId="10" fillId="0" borderId="76" xfId="12" applyFont="1" applyBorder="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xf>
    <xf numFmtId="0" fontId="10" fillId="0" borderId="10" xfId="12" applyFont="1" applyBorder="1" applyAlignment="1">
      <alignment horizontal="right" vertical="center" wrapText="1"/>
    </xf>
    <xf numFmtId="0" fontId="10" fillId="0" borderId="79" xfId="12" applyFont="1" applyBorder="1" applyAlignment="1">
      <alignment horizontal="right" vertical="center" wrapText="1"/>
    </xf>
    <xf numFmtId="0" fontId="10" fillId="0" borderId="80" xfId="12" applyFont="1" applyBorder="1" applyAlignment="1">
      <alignment horizontal="center" vertical="center"/>
    </xf>
    <xf numFmtId="0" fontId="10" fillId="0" borderId="10" xfId="12" applyFont="1" applyBorder="1" applyAlignment="1">
      <alignment horizontal="center" vertical="center"/>
    </xf>
    <xf numFmtId="0" fontId="12" fillId="0" borderId="0" xfId="12" applyFont="1" applyAlignment="1">
      <alignment horizontal="center" vertical="center" wrapText="1"/>
    </xf>
    <xf numFmtId="0" fontId="12" fillId="0" borderId="81" xfId="12" applyFont="1" applyBorder="1" applyAlignment="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0"/>
  <sheetViews>
    <sheetView showGridLines="0" tabSelected="1" zoomScale="85" zoomScaleNormal="85" workbookViewId="0">
      <selection activeCell="I105" sqref="I105"/>
    </sheetView>
  </sheetViews>
  <sheetFormatPr defaultColWidth="12.59765625" defaultRowHeight="15" customHeight="1" x14ac:dyDescent="0.35"/>
  <cols>
    <col min="1" max="1" width="15.69921875" style="6" customWidth="1"/>
    <col min="2" max="2" width="65.8984375" style="6" customWidth="1"/>
    <col min="3" max="3" width="20.8984375" style="7" customWidth="1"/>
    <col min="4" max="4" width="22" style="7" customWidth="1"/>
    <col min="5" max="5" width="20.09765625" style="7" customWidth="1"/>
    <col min="6" max="6" width="21.8984375" style="7" customWidth="1"/>
    <col min="7" max="7" width="19.8984375" style="7" customWidth="1"/>
    <col min="8" max="8" width="23" style="7" customWidth="1"/>
    <col min="9" max="9" width="21.69921875" style="7" customWidth="1"/>
    <col min="10" max="10" width="23.59765625" style="7" customWidth="1"/>
    <col min="11" max="11" width="12.59765625" style="7" customWidth="1"/>
    <col min="12" max="16384" width="12.59765625" style="7"/>
  </cols>
  <sheetData>
    <row r="1" spans="1:10" ht="53.5" customHeight="1" x14ac:dyDescent="0.35">
      <c r="B1" s="264" t="s">
        <v>146</v>
      </c>
      <c r="C1" s="264"/>
      <c r="D1" s="264"/>
      <c r="E1" s="264"/>
      <c r="F1" s="264"/>
      <c r="G1" s="264"/>
      <c r="H1" s="264"/>
      <c r="I1" s="264"/>
      <c r="J1" s="264"/>
    </row>
    <row r="2" spans="1:10" ht="16.5" customHeight="1" x14ac:dyDescent="0.35">
      <c r="B2" s="264"/>
      <c r="C2" s="264"/>
      <c r="D2" s="264"/>
      <c r="E2" s="264"/>
      <c r="F2" s="264"/>
      <c r="G2" s="264"/>
      <c r="H2" s="264"/>
      <c r="I2" s="264"/>
      <c r="J2" s="264"/>
    </row>
    <row r="3" spans="1:10" s="8" customFormat="1" ht="14.5" x14ac:dyDescent="0.3">
      <c r="A3" s="263" t="s">
        <v>145</v>
      </c>
      <c r="B3" s="263"/>
      <c r="C3" s="263"/>
      <c r="D3" s="263"/>
      <c r="E3" s="263"/>
      <c r="F3" s="263"/>
      <c r="G3" s="263"/>
      <c r="H3" s="263"/>
      <c r="I3" s="263"/>
      <c r="J3" s="263"/>
    </row>
    <row r="4" spans="1:10" ht="14.5" x14ac:dyDescent="0.35">
      <c r="A4" s="278" t="s">
        <v>150</v>
      </c>
      <c r="B4" s="278"/>
      <c r="C4" s="278"/>
      <c r="D4" s="278"/>
      <c r="E4" s="278"/>
      <c r="F4" s="278"/>
      <c r="G4" s="278"/>
      <c r="H4" s="278"/>
      <c r="I4" s="278"/>
      <c r="J4" s="278"/>
    </row>
    <row r="5" spans="1:10" ht="14.5" x14ac:dyDescent="0.35">
      <c r="A5" s="279" t="s">
        <v>164</v>
      </c>
      <c r="B5" s="279"/>
      <c r="C5" s="279"/>
      <c r="D5" s="279"/>
      <c r="E5" s="279"/>
      <c r="F5" s="279"/>
      <c r="G5" s="279"/>
      <c r="H5" s="279"/>
      <c r="I5" s="279"/>
      <c r="J5" s="279"/>
    </row>
    <row r="6" spans="1:10" ht="14.5" x14ac:dyDescent="0.35">
      <c r="A6" s="263" t="s">
        <v>165</v>
      </c>
      <c r="B6" s="263"/>
      <c r="C6" s="263"/>
      <c r="D6" s="263"/>
      <c r="E6" s="263"/>
      <c r="F6" s="263"/>
      <c r="G6" s="263"/>
      <c r="H6" s="263"/>
      <c r="I6" s="263"/>
      <c r="J6" s="263"/>
    </row>
    <row r="7" spans="1:10" ht="14.5" x14ac:dyDescent="0.35">
      <c r="A7" s="278" t="s">
        <v>153</v>
      </c>
      <c r="B7" s="278"/>
      <c r="C7" s="278"/>
      <c r="D7" s="278"/>
      <c r="E7" s="278"/>
      <c r="F7" s="278"/>
      <c r="G7" s="278"/>
      <c r="H7" s="278"/>
      <c r="I7" s="278"/>
      <c r="J7" s="278"/>
    </row>
    <row r="8" spans="1:10" ht="14.5" x14ac:dyDescent="0.35">
      <c r="A8" s="278" t="s">
        <v>152</v>
      </c>
      <c r="B8" s="278"/>
      <c r="C8" s="278"/>
      <c r="D8" s="278"/>
      <c r="E8" s="278"/>
      <c r="F8" s="278"/>
      <c r="G8" s="278"/>
      <c r="H8" s="278"/>
      <c r="I8" s="278"/>
      <c r="J8" s="278"/>
    </row>
    <row r="9" spans="1:10" ht="14.5" x14ac:dyDescent="0.35">
      <c r="A9" s="279" t="s">
        <v>166</v>
      </c>
      <c r="B9" s="279"/>
      <c r="C9" s="279"/>
      <c r="D9" s="279"/>
      <c r="E9" s="279"/>
      <c r="F9" s="279"/>
      <c r="G9" s="279"/>
      <c r="H9" s="279"/>
      <c r="I9" s="279"/>
      <c r="J9" s="279"/>
    </row>
    <row r="10" spans="1:10" s="11" customFormat="1" ht="18.75" customHeight="1" x14ac:dyDescent="0.35">
      <c r="A10" s="9"/>
      <c r="B10" s="10"/>
      <c r="C10" s="10"/>
      <c r="D10" s="10"/>
      <c r="E10" s="10"/>
      <c r="F10" s="10"/>
      <c r="G10" s="10"/>
      <c r="H10" s="10"/>
      <c r="I10" s="10"/>
      <c r="J10" s="10"/>
    </row>
    <row r="11" spans="1:10" ht="15.65" customHeight="1" x14ac:dyDescent="0.35">
      <c r="A11" s="275" t="s">
        <v>130</v>
      </c>
      <c r="B11" s="287" t="s">
        <v>131</v>
      </c>
      <c r="C11" s="260" t="s">
        <v>3</v>
      </c>
      <c r="D11" s="261"/>
      <c r="E11" s="261"/>
      <c r="F11" s="261"/>
      <c r="G11" s="261"/>
      <c r="H11" s="261"/>
      <c r="I11" s="261"/>
      <c r="J11" s="262"/>
    </row>
    <row r="12" spans="1:10" ht="33" customHeight="1" x14ac:dyDescent="0.35">
      <c r="A12" s="276"/>
      <c r="B12" s="283"/>
      <c r="C12" s="289" t="s">
        <v>177</v>
      </c>
      <c r="D12" s="290"/>
      <c r="E12" s="265" t="s">
        <v>178</v>
      </c>
      <c r="F12" s="266"/>
      <c r="G12" s="267" t="s">
        <v>179</v>
      </c>
      <c r="H12" s="266"/>
      <c r="I12" s="267" t="s">
        <v>180</v>
      </c>
      <c r="J12" s="268"/>
    </row>
    <row r="13" spans="1:10" ht="37.5" customHeight="1" x14ac:dyDescent="0.35">
      <c r="A13" s="277"/>
      <c r="B13" s="288"/>
      <c r="C13" s="12" t="s">
        <v>143</v>
      </c>
      <c r="D13" s="13" t="s">
        <v>156</v>
      </c>
      <c r="E13" s="14" t="s">
        <v>143</v>
      </c>
      <c r="F13" s="15" t="s">
        <v>156</v>
      </c>
      <c r="G13" s="16" t="s">
        <v>143</v>
      </c>
      <c r="H13" s="15" t="s">
        <v>156</v>
      </c>
      <c r="I13" s="16" t="s">
        <v>143</v>
      </c>
      <c r="J13" s="17" t="s">
        <v>4</v>
      </c>
    </row>
    <row r="14" spans="1:10" s="21" customFormat="1" ht="19.5" customHeight="1" x14ac:dyDescent="0.3">
      <c r="A14" s="18"/>
      <c r="B14" s="19" t="s">
        <v>138</v>
      </c>
      <c r="C14" s="49">
        <v>184432.43</v>
      </c>
      <c r="D14" s="50">
        <v>92118.49</v>
      </c>
      <c r="E14" s="20"/>
      <c r="F14" s="20"/>
      <c r="G14" s="20"/>
      <c r="H14" s="20"/>
      <c r="I14" s="20"/>
      <c r="J14" s="20"/>
    </row>
    <row r="15" spans="1:10" s="24" customFormat="1" ht="14.5" x14ac:dyDescent="0.3">
      <c r="A15" s="18"/>
      <c r="B15" s="22" t="s">
        <v>157</v>
      </c>
      <c r="C15" s="1"/>
      <c r="D15" s="50">
        <v>0</v>
      </c>
      <c r="E15" s="23"/>
      <c r="F15" s="23"/>
      <c r="G15" s="23"/>
      <c r="H15" s="23"/>
      <c r="I15" s="23"/>
      <c r="J15" s="23"/>
    </row>
    <row r="16" spans="1:10" s="24" customFormat="1" ht="14.5" x14ac:dyDescent="0.3">
      <c r="A16" s="18"/>
      <c r="B16" s="25"/>
      <c r="C16" s="26"/>
      <c r="D16" s="26"/>
      <c r="E16" s="27"/>
      <c r="F16" s="27"/>
      <c r="G16" s="27"/>
      <c r="H16" s="27"/>
      <c r="I16" s="27"/>
      <c r="J16" s="27"/>
    </row>
    <row r="17" spans="1:10" s="24" customFormat="1" ht="14.5" x14ac:dyDescent="0.35">
      <c r="A17" s="28" t="s">
        <v>7</v>
      </c>
      <c r="B17" s="29" t="s">
        <v>6</v>
      </c>
      <c r="C17" s="51">
        <f t="shared" ref="C17:J17" si="0">+C18+C26+C27+C28</f>
        <v>59035.82</v>
      </c>
      <c r="D17" s="52">
        <f t="shared" si="0"/>
        <v>77135.67</v>
      </c>
      <c r="E17" s="52">
        <f t="shared" si="0"/>
        <v>107953.11</v>
      </c>
      <c r="F17" s="52">
        <f t="shared" si="0"/>
        <v>186102.68</v>
      </c>
      <c r="G17" s="52">
        <f t="shared" si="0"/>
        <v>209518.74</v>
      </c>
      <c r="H17" s="52">
        <f t="shared" si="0"/>
        <v>301916.83</v>
      </c>
      <c r="I17" s="52">
        <f t="shared" si="0"/>
        <v>325272.34999999998</v>
      </c>
      <c r="J17" s="53">
        <f t="shared" si="0"/>
        <v>441415.52</v>
      </c>
    </row>
    <row r="18" spans="1:10" ht="14.5" x14ac:dyDescent="0.35">
      <c r="A18" s="30" t="s">
        <v>147</v>
      </c>
      <c r="B18" s="29" t="s">
        <v>148</v>
      </c>
      <c r="C18" s="54">
        <f t="shared" ref="C18:J18" si="1">SUM(C19:C25)</f>
        <v>59035.82</v>
      </c>
      <c r="D18" s="55">
        <f t="shared" si="1"/>
        <v>77135.67</v>
      </c>
      <c r="E18" s="56">
        <f t="shared" si="1"/>
        <v>107953.11</v>
      </c>
      <c r="F18" s="55">
        <f t="shared" si="1"/>
        <v>186102.68</v>
      </c>
      <c r="G18" s="56">
        <f t="shared" si="1"/>
        <v>209518.74</v>
      </c>
      <c r="H18" s="56">
        <f t="shared" si="1"/>
        <v>301916.83</v>
      </c>
      <c r="I18" s="56">
        <f t="shared" si="1"/>
        <v>325272.34999999998</v>
      </c>
      <c r="J18" s="57">
        <f t="shared" si="1"/>
        <v>441415.52</v>
      </c>
    </row>
    <row r="19" spans="1:10" ht="14.5" x14ac:dyDescent="0.35">
      <c r="A19" s="30" t="s">
        <v>142</v>
      </c>
      <c r="B19" s="29" t="s">
        <v>154</v>
      </c>
      <c r="C19" s="58">
        <v>33617.97</v>
      </c>
      <c r="D19" s="59">
        <v>1524.31</v>
      </c>
      <c r="E19" s="60">
        <v>58429.36</v>
      </c>
      <c r="F19" s="60">
        <v>34179.96</v>
      </c>
      <c r="G19" s="60">
        <v>68942.44</v>
      </c>
      <c r="H19" s="60">
        <v>74382.75</v>
      </c>
      <c r="I19" s="59">
        <v>110576.22</v>
      </c>
      <c r="J19" s="61">
        <v>137570.07999999999</v>
      </c>
    </row>
    <row r="20" spans="1:10" ht="14.5" x14ac:dyDescent="0.35">
      <c r="A20" s="30" t="s">
        <v>141</v>
      </c>
      <c r="B20" s="29" t="s">
        <v>140</v>
      </c>
      <c r="C20" s="58">
        <v>2962.32</v>
      </c>
      <c r="D20" s="59"/>
      <c r="E20" s="60">
        <v>2962.32</v>
      </c>
      <c r="F20" s="60"/>
      <c r="G20" s="60">
        <v>2962.32</v>
      </c>
      <c r="H20" s="60"/>
      <c r="I20" s="59">
        <v>2962.32</v>
      </c>
      <c r="J20" s="61"/>
    </row>
    <row r="21" spans="1:10" ht="14.5" x14ac:dyDescent="0.35">
      <c r="A21" s="30" t="s">
        <v>139</v>
      </c>
      <c r="B21" s="29" t="s">
        <v>181</v>
      </c>
      <c r="C21" s="58">
        <v>13506.89</v>
      </c>
      <c r="D21" s="59">
        <v>22869.4</v>
      </c>
      <c r="E21" s="60">
        <v>33441.85</v>
      </c>
      <c r="F21" s="60">
        <v>45738.8</v>
      </c>
      <c r="G21" s="60">
        <v>56954.28</v>
      </c>
      <c r="H21" s="60">
        <v>68608.2</v>
      </c>
      <c r="I21" s="59">
        <v>77139.81</v>
      </c>
      <c r="J21" s="61">
        <v>91477.59</v>
      </c>
    </row>
    <row r="22" spans="1:10" ht="14.5" x14ac:dyDescent="0.35">
      <c r="A22" s="30" t="s">
        <v>182</v>
      </c>
      <c r="B22" s="29" t="s">
        <v>183</v>
      </c>
      <c r="C22" s="58">
        <v>8948.64</v>
      </c>
      <c r="D22" s="59">
        <v>52741.96</v>
      </c>
      <c r="E22" s="60">
        <v>13119.58</v>
      </c>
      <c r="F22" s="60">
        <v>105483.92</v>
      </c>
      <c r="G22" s="60">
        <v>80659.7</v>
      </c>
      <c r="H22" s="60">
        <v>158225.88</v>
      </c>
      <c r="I22" s="59">
        <v>134594</v>
      </c>
      <c r="J22" s="61">
        <v>210967.85</v>
      </c>
    </row>
    <row r="23" spans="1:10" ht="14.5" x14ac:dyDescent="0.35">
      <c r="A23" s="30" t="s">
        <v>184</v>
      </c>
      <c r="B23" s="29" t="s">
        <v>185</v>
      </c>
      <c r="C23" s="58"/>
      <c r="D23" s="59">
        <v>0</v>
      </c>
      <c r="E23" s="60"/>
      <c r="F23" s="60">
        <v>700</v>
      </c>
      <c r="G23" s="60"/>
      <c r="H23" s="60">
        <v>700</v>
      </c>
      <c r="I23" s="59"/>
      <c r="J23" s="61">
        <v>1400</v>
      </c>
    </row>
    <row r="24" spans="1:10" ht="14.5" x14ac:dyDescent="0.35">
      <c r="A24" s="30" t="s">
        <v>186</v>
      </c>
      <c r="B24" s="29" t="s">
        <v>187</v>
      </c>
      <c r="C24" s="58"/>
      <c r="D24" s="59"/>
      <c r="E24" s="60"/>
      <c r="F24" s="60"/>
      <c r="G24" s="60"/>
      <c r="H24" s="60"/>
      <c r="I24" s="59"/>
      <c r="J24" s="61"/>
    </row>
    <row r="25" spans="1:10" ht="14.5" x14ac:dyDescent="0.35">
      <c r="A25" s="30"/>
      <c r="B25" s="29"/>
      <c r="C25" s="58"/>
      <c r="D25" s="60"/>
      <c r="E25" s="60"/>
      <c r="F25" s="60"/>
      <c r="G25" s="60"/>
      <c r="H25" s="60"/>
      <c r="I25" s="60"/>
      <c r="J25" s="61"/>
    </row>
    <row r="26" spans="1:10" ht="14.5" x14ac:dyDescent="0.35">
      <c r="A26" s="30" t="s">
        <v>8</v>
      </c>
      <c r="B26" s="29" t="s">
        <v>158</v>
      </c>
      <c r="C26" s="58"/>
      <c r="D26" s="60"/>
      <c r="E26" s="60"/>
      <c r="F26" s="60"/>
      <c r="G26" s="60"/>
      <c r="H26" s="60"/>
      <c r="I26" s="60"/>
      <c r="J26" s="61"/>
    </row>
    <row r="27" spans="1:10" ht="14.5" x14ac:dyDescent="0.35">
      <c r="A27" s="30" t="s">
        <v>9</v>
      </c>
      <c r="B27" s="29" t="s">
        <v>159</v>
      </c>
      <c r="C27" s="58"/>
      <c r="D27" s="60"/>
      <c r="E27" s="60"/>
      <c r="F27" s="60"/>
      <c r="G27" s="60"/>
      <c r="H27" s="60"/>
      <c r="I27" s="60"/>
      <c r="J27" s="61"/>
    </row>
    <row r="28" spans="1:10" ht="14.5" x14ac:dyDescent="0.35">
      <c r="A28" s="30" t="s">
        <v>11</v>
      </c>
      <c r="B28" s="29" t="s">
        <v>10</v>
      </c>
      <c r="C28" s="58"/>
      <c r="D28" s="60"/>
      <c r="E28" s="60"/>
      <c r="F28" s="60"/>
      <c r="G28" s="60"/>
      <c r="H28" s="60"/>
      <c r="I28" s="60"/>
      <c r="J28" s="61"/>
    </row>
    <row r="29" spans="1:10" ht="14.5" x14ac:dyDescent="0.35">
      <c r="A29" s="30" t="s">
        <v>13</v>
      </c>
      <c r="B29" s="31" t="s">
        <v>12</v>
      </c>
      <c r="C29" s="58"/>
      <c r="D29" s="60">
        <v>0</v>
      </c>
      <c r="E29" s="60">
        <v>93159.23</v>
      </c>
      <c r="F29" s="60">
        <v>93724.4</v>
      </c>
      <c r="G29" s="60">
        <v>104306.01</v>
      </c>
      <c r="H29" s="60">
        <v>104935.6</v>
      </c>
      <c r="I29" s="60">
        <v>153062.15</v>
      </c>
      <c r="J29" s="61">
        <v>154000</v>
      </c>
    </row>
    <row r="30" spans="1:10" ht="29" x14ac:dyDescent="0.35">
      <c r="A30" s="32" t="s">
        <v>5</v>
      </c>
      <c r="B30" s="33" t="s">
        <v>136</v>
      </c>
      <c r="C30" s="62">
        <f t="shared" ref="C30:J30" si="2">+C17+C29</f>
        <v>59035.82</v>
      </c>
      <c r="D30" s="63">
        <f t="shared" si="2"/>
        <v>77135.67</v>
      </c>
      <c r="E30" s="63">
        <f t="shared" si="2"/>
        <v>201112.34</v>
      </c>
      <c r="F30" s="63">
        <f t="shared" si="2"/>
        <v>279827.07999999996</v>
      </c>
      <c r="G30" s="63">
        <f t="shared" si="2"/>
        <v>313824.75</v>
      </c>
      <c r="H30" s="63">
        <f t="shared" si="2"/>
        <v>406852.43000000005</v>
      </c>
      <c r="I30" s="63">
        <f t="shared" si="2"/>
        <v>478334.5</v>
      </c>
      <c r="J30" s="64">
        <f t="shared" si="2"/>
        <v>595415.52</v>
      </c>
    </row>
    <row r="31" spans="1:10" s="34" customFormat="1" ht="14.5" x14ac:dyDescent="0.35">
      <c r="A31" s="30" t="s">
        <v>17</v>
      </c>
      <c r="B31" s="29" t="s">
        <v>16</v>
      </c>
      <c r="C31" s="65">
        <v>3573.82</v>
      </c>
      <c r="D31" s="66">
        <v>0</v>
      </c>
      <c r="E31" s="66">
        <v>21624.62</v>
      </c>
      <c r="F31" s="67">
        <v>9450</v>
      </c>
      <c r="G31" s="67">
        <v>23600.62</v>
      </c>
      <c r="H31" s="67">
        <v>24002</v>
      </c>
      <c r="I31" s="68">
        <v>27709.84</v>
      </c>
      <c r="J31" s="69">
        <v>33452</v>
      </c>
    </row>
    <row r="32" spans="1:10" ht="14.5" x14ac:dyDescent="0.35">
      <c r="A32" s="30" t="s">
        <v>19</v>
      </c>
      <c r="B32" s="29" t="s">
        <v>18</v>
      </c>
      <c r="C32" s="65"/>
      <c r="D32" s="66">
        <v>0</v>
      </c>
      <c r="E32" s="66"/>
      <c r="F32" s="67">
        <v>12750</v>
      </c>
      <c r="G32" s="67"/>
      <c r="H32" s="67">
        <v>12750</v>
      </c>
      <c r="I32" s="68"/>
      <c r="J32" s="69">
        <v>25500</v>
      </c>
    </row>
    <row r="33" spans="1:10" ht="14.5" x14ac:dyDescent="0.35">
      <c r="A33" s="30"/>
      <c r="B33" s="29" t="s">
        <v>120</v>
      </c>
      <c r="C33" s="65">
        <v>0</v>
      </c>
      <c r="D33" s="66">
        <v>0</v>
      </c>
      <c r="E33" s="66">
        <v>46224</v>
      </c>
      <c r="F33" s="67">
        <v>60014.06</v>
      </c>
      <c r="G33" s="67">
        <v>46224</v>
      </c>
      <c r="H33" s="67">
        <v>87790.13</v>
      </c>
      <c r="I33" s="68">
        <v>51593.440000000002</v>
      </c>
      <c r="J33" s="69">
        <v>99024.8</v>
      </c>
    </row>
    <row r="34" spans="1:10" ht="14.5" x14ac:dyDescent="0.35">
      <c r="A34" s="32" t="s">
        <v>15</v>
      </c>
      <c r="B34" s="35" t="s">
        <v>135</v>
      </c>
      <c r="C34" s="62">
        <f t="shared" ref="C34:J34" si="3">+C33+C32+C31</f>
        <v>3573.82</v>
      </c>
      <c r="D34" s="63">
        <f t="shared" si="3"/>
        <v>0</v>
      </c>
      <c r="E34" s="63">
        <f t="shared" si="3"/>
        <v>67848.62</v>
      </c>
      <c r="F34" s="63">
        <f t="shared" si="3"/>
        <v>82214.06</v>
      </c>
      <c r="G34" s="63">
        <f t="shared" si="3"/>
        <v>69824.62</v>
      </c>
      <c r="H34" s="63">
        <f t="shared" si="3"/>
        <v>124542.13</v>
      </c>
      <c r="I34" s="63">
        <f t="shared" si="3"/>
        <v>79303.28</v>
      </c>
      <c r="J34" s="64">
        <f t="shared" si="3"/>
        <v>157976.79999999999</v>
      </c>
    </row>
    <row r="35" spans="1:10" ht="14.5" x14ac:dyDescent="0.35">
      <c r="A35" s="30" t="s">
        <v>22</v>
      </c>
      <c r="B35" s="36" t="s">
        <v>21</v>
      </c>
      <c r="C35" s="65">
        <v>23466.13</v>
      </c>
      <c r="D35" s="66">
        <v>25530.53</v>
      </c>
      <c r="E35" s="66">
        <v>44795.9</v>
      </c>
      <c r="F35" s="67">
        <v>68397.39</v>
      </c>
      <c r="G35" s="67">
        <v>61926.49</v>
      </c>
      <c r="H35" s="67">
        <v>95686.3</v>
      </c>
      <c r="I35" s="68">
        <v>89784.72</v>
      </c>
      <c r="J35" s="69">
        <v>127662.39999999999</v>
      </c>
    </row>
    <row r="36" spans="1:10" ht="29" x14ac:dyDescent="0.35">
      <c r="A36" s="30" t="s">
        <v>24</v>
      </c>
      <c r="B36" s="36" t="s">
        <v>23</v>
      </c>
      <c r="C36" s="65">
        <v>75.8</v>
      </c>
      <c r="D36" s="66">
        <v>634.74</v>
      </c>
      <c r="E36" s="66">
        <v>543.70000000000005</v>
      </c>
      <c r="F36" s="67">
        <v>1269.48</v>
      </c>
      <c r="G36" s="67">
        <v>833</v>
      </c>
      <c r="H36" s="67">
        <v>1904.22</v>
      </c>
      <c r="I36" s="68">
        <v>1133.3</v>
      </c>
      <c r="J36" s="69">
        <v>2538.9699999999998</v>
      </c>
    </row>
    <row r="37" spans="1:10" ht="14.5" x14ac:dyDescent="0.35">
      <c r="A37" s="30" t="s">
        <v>26</v>
      </c>
      <c r="B37" s="29" t="s">
        <v>25</v>
      </c>
      <c r="C37" s="65"/>
      <c r="D37" s="66"/>
      <c r="E37" s="66"/>
      <c r="F37" s="67"/>
      <c r="G37" s="67"/>
      <c r="H37" s="67"/>
      <c r="I37" s="68"/>
      <c r="J37" s="69"/>
    </row>
    <row r="38" spans="1:10" ht="14.5" x14ac:dyDescent="0.35">
      <c r="A38" s="30" t="s">
        <v>28</v>
      </c>
      <c r="B38" s="29" t="s">
        <v>27</v>
      </c>
      <c r="C38" s="70"/>
      <c r="D38" s="71"/>
      <c r="E38" s="71"/>
      <c r="F38" s="72"/>
      <c r="G38" s="72"/>
      <c r="H38" s="72"/>
      <c r="I38" s="73"/>
      <c r="J38" s="74"/>
    </row>
    <row r="39" spans="1:10" ht="14.5" x14ac:dyDescent="0.35">
      <c r="A39" s="30" t="s">
        <v>30</v>
      </c>
      <c r="B39" s="29" t="s">
        <v>29</v>
      </c>
      <c r="C39" s="70">
        <v>15943.62</v>
      </c>
      <c r="D39" s="71">
        <v>13168.6</v>
      </c>
      <c r="E39" s="71">
        <v>16733.02</v>
      </c>
      <c r="F39" s="72">
        <v>50975.64</v>
      </c>
      <c r="G39" s="72">
        <v>33826.03</v>
      </c>
      <c r="H39" s="72">
        <v>64144.24</v>
      </c>
      <c r="I39" s="73">
        <v>35883.42</v>
      </c>
      <c r="J39" s="74">
        <v>100959.13</v>
      </c>
    </row>
    <row r="40" spans="1:10" ht="14.5" x14ac:dyDescent="0.35">
      <c r="A40" s="32" t="s">
        <v>20</v>
      </c>
      <c r="B40" s="35" t="s">
        <v>119</v>
      </c>
      <c r="C40" s="62">
        <f t="shared" ref="C40:J40" si="4">+C39+C38+C37+C36+C35</f>
        <v>39485.550000000003</v>
      </c>
      <c r="D40" s="63">
        <f t="shared" si="4"/>
        <v>39333.869999999995</v>
      </c>
      <c r="E40" s="63">
        <f t="shared" si="4"/>
        <v>62072.62</v>
      </c>
      <c r="F40" s="63">
        <f t="shared" si="4"/>
        <v>120642.51000000001</v>
      </c>
      <c r="G40" s="63">
        <f t="shared" si="4"/>
        <v>96585.51999999999</v>
      </c>
      <c r="H40" s="63">
        <f t="shared" si="4"/>
        <v>161734.76</v>
      </c>
      <c r="I40" s="63">
        <f t="shared" si="4"/>
        <v>126801.44</v>
      </c>
      <c r="J40" s="64">
        <f t="shared" si="4"/>
        <v>231160.5</v>
      </c>
    </row>
    <row r="41" spans="1:10" ht="14.5" x14ac:dyDescent="0.35">
      <c r="A41" s="30" t="s">
        <v>33</v>
      </c>
      <c r="B41" s="29" t="s">
        <v>32</v>
      </c>
      <c r="C41" s="70"/>
      <c r="D41" s="71"/>
      <c r="E41" s="71"/>
      <c r="F41" s="72"/>
      <c r="G41" s="72"/>
      <c r="H41" s="72"/>
      <c r="I41" s="73"/>
      <c r="J41" s="74"/>
    </row>
    <row r="42" spans="1:10" ht="14.5" x14ac:dyDescent="0.35">
      <c r="A42" s="30" t="s">
        <v>34</v>
      </c>
      <c r="B42" s="29" t="s">
        <v>0</v>
      </c>
      <c r="C42" s="70"/>
      <c r="D42" s="71">
        <v>23147</v>
      </c>
      <c r="E42" s="71">
        <v>32500</v>
      </c>
      <c r="F42" s="72">
        <v>498368.49</v>
      </c>
      <c r="G42" s="72">
        <v>68300</v>
      </c>
      <c r="H42" s="72">
        <v>785259.94</v>
      </c>
      <c r="I42" s="73">
        <v>173213.69</v>
      </c>
      <c r="J42" s="74">
        <v>1186754.44</v>
      </c>
    </row>
    <row r="43" spans="1:10" ht="14.5" x14ac:dyDescent="0.35">
      <c r="A43" s="30" t="s">
        <v>35</v>
      </c>
      <c r="B43" s="29" t="s">
        <v>1</v>
      </c>
      <c r="C43" s="70"/>
      <c r="D43" s="71">
        <v>0</v>
      </c>
      <c r="E43" s="71"/>
      <c r="F43" s="72">
        <v>156450.47</v>
      </c>
      <c r="G43" s="72"/>
      <c r="H43" s="72">
        <v>156450.47</v>
      </c>
      <c r="I43" s="73"/>
      <c r="J43" s="74">
        <v>335412.24</v>
      </c>
    </row>
    <row r="44" spans="1:10" ht="14.5" x14ac:dyDescent="0.35">
      <c r="A44" s="30" t="s">
        <v>37</v>
      </c>
      <c r="B44" s="29" t="s">
        <v>36</v>
      </c>
      <c r="C44" s="65"/>
      <c r="D44" s="66"/>
      <c r="E44" s="66"/>
      <c r="F44" s="67"/>
      <c r="G44" s="67"/>
      <c r="H44" s="67"/>
      <c r="I44" s="68"/>
      <c r="J44" s="69"/>
    </row>
    <row r="45" spans="1:10" ht="14.5" x14ac:dyDescent="0.35">
      <c r="A45" s="30" t="s">
        <v>38</v>
      </c>
      <c r="B45" s="29" t="s">
        <v>2</v>
      </c>
      <c r="C45" s="65">
        <v>1653.74</v>
      </c>
      <c r="D45" s="66">
        <v>7612.35</v>
      </c>
      <c r="E45" s="66">
        <v>5825.24</v>
      </c>
      <c r="F45" s="67">
        <v>15224.7</v>
      </c>
      <c r="G45" s="67">
        <v>11060.05</v>
      </c>
      <c r="H45" s="67">
        <v>22837.05</v>
      </c>
      <c r="I45" s="68">
        <v>23074.41</v>
      </c>
      <c r="J45" s="69">
        <v>30449.4</v>
      </c>
    </row>
    <row r="46" spans="1:10" ht="14.5" x14ac:dyDescent="0.35">
      <c r="A46" s="32" t="s">
        <v>31</v>
      </c>
      <c r="B46" s="35" t="s">
        <v>118</v>
      </c>
      <c r="C46" s="62">
        <f t="shared" ref="C46:J46" si="5">+C45+C44+C43+C42+C41</f>
        <v>1653.74</v>
      </c>
      <c r="D46" s="63">
        <f t="shared" si="5"/>
        <v>30759.35</v>
      </c>
      <c r="E46" s="63">
        <f t="shared" si="5"/>
        <v>38325.24</v>
      </c>
      <c r="F46" s="63">
        <f t="shared" si="5"/>
        <v>670043.66</v>
      </c>
      <c r="G46" s="63">
        <f t="shared" si="5"/>
        <v>79360.05</v>
      </c>
      <c r="H46" s="63">
        <f t="shared" si="5"/>
        <v>964547.46</v>
      </c>
      <c r="I46" s="63">
        <f t="shared" si="5"/>
        <v>196288.1</v>
      </c>
      <c r="J46" s="64">
        <f t="shared" si="5"/>
        <v>1552616.08</v>
      </c>
    </row>
    <row r="47" spans="1:10" ht="14.5" x14ac:dyDescent="0.35">
      <c r="A47" s="30" t="s">
        <v>41</v>
      </c>
      <c r="B47" s="29" t="s">
        <v>40</v>
      </c>
      <c r="C47" s="70"/>
      <c r="D47" s="71"/>
      <c r="E47" s="71"/>
      <c r="F47" s="72"/>
      <c r="G47" s="72"/>
      <c r="H47" s="72"/>
      <c r="I47" s="73"/>
      <c r="J47" s="74"/>
    </row>
    <row r="48" spans="1:10" ht="14.5" x14ac:dyDescent="0.35">
      <c r="A48" s="30" t="s">
        <v>43</v>
      </c>
      <c r="B48" s="29" t="s">
        <v>42</v>
      </c>
      <c r="C48" s="70"/>
      <c r="D48" s="71"/>
      <c r="E48" s="71"/>
      <c r="F48" s="72"/>
      <c r="G48" s="72"/>
      <c r="H48" s="72"/>
      <c r="I48" s="73"/>
      <c r="J48" s="74"/>
    </row>
    <row r="49" spans="1:10" ht="14.5" x14ac:dyDescent="0.35">
      <c r="A49" s="30" t="s">
        <v>45</v>
      </c>
      <c r="B49" s="29" t="s">
        <v>44</v>
      </c>
      <c r="C49" s="70"/>
      <c r="D49" s="71"/>
      <c r="E49" s="71"/>
      <c r="F49" s="72"/>
      <c r="G49" s="72"/>
      <c r="H49" s="72"/>
      <c r="I49" s="73"/>
      <c r="J49" s="74"/>
    </row>
    <row r="50" spans="1:10" ht="14.5" x14ac:dyDescent="0.35">
      <c r="A50" s="30" t="s">
        <v>47</v>
      </c>
      <c r="B50" s="29" t="s">
        <v>46</v>
      </c>
      <c r="C50" s="75"/>
      <c r="D50" s="76"/>
      <c r="E50" s="76"/>
      <c r="F50" s="77"/>
      <c r="G50" s="77"/>
      <c r="H50" s="77"/>
      <c r="I50" s="78"/>
      <c r="J50" s="79"/>
    </row>
    <row r="51" spans="1:10" ht="14.5" x14ac:dyDescent="0.35">
      <c r="A51" s="32" t="s">
        <v>39</v>
      </c>
      <c r="B51" s="33" t="s">
        <v>117</v>
      </c>
      <c r="C51" s="62">
        <f t="shared" ref="C51:J51" si="6">+C50+C49+C48+C47</f>
        <v>0</v>
      </c>
      <c r="D51" s="63">
        <f t="shared" si="6"/>
        <v>0</v>
      </c>
      <c r="E51" s="63">
        <f t="shared" si="6"/>
        <v>0</v>
      </c>
      <c r="F51" s="63">
        <f t="shared" si="6"/>
        <v>0</v>
      </c>
      <c r="G51" s="63">
        <f t="shared" si="6"/>
        <v>0</v>
      </c>
      <c r="H51" s="63">
        <f t="shared" si="6"/>
        <v>0</v>
      </c>
      <c r="I51" s="63">
        <f t="shared" si="6"/>
        <v>0</v>
      </c>
      <c r="J51" s="64">
        <f t="shared" si="6"/>
        <v>0</v>
      </c>
    </row>
    <row r="52" spans="1:10" ht="14.5" x14ac:dyDescent="0.35">
      <c r="A52" s="30" t="s">
        <v>50</v>
      </c>
      <c r="B52" s="29" t="s">
        <v>49</v>
      </c>
      <c r="C52" s="75"/>
      <c r="D52" s="76"/>
      <c r="E52" s="76"/>
      <c r="F52" s="77"/>
      <c r="G52" s="77"/>
      <c r="H52" s="77"/>
      <c r="I52" s="78"/>
      <c r="J52" s="79"/>
    </row>
    <row r="53" spans="1:10" ht="14.5" x14ac:dyDescent="0.35">
      <c r="A53" s="30" t="s">
        <v>52</v>
      </c>
      <c r="B53" s="29" t="s">
        <v>51</v>
      </c>
      <c r="C53" s="75"/>
      <c r="D53" s="76"/>
      <c r="E53" s="76"/>
      <c r="F53" s="77"/>
      <c r="G53" s="77"/>
      <c r="H53" s="77"/>
      <c r="I53" s="78"/>
      <c r="J53" s="79"/>
    </row>
    <row r="54" spans="1:10" ht="14.5" x14ac:dyDescent="0.35">
      <c r="A54" s="30" t="s">
        <v>54</v>
      </c>
      <c r="B54" s="29" t="s">
        <v>53</v>
      </c>
      <c r="C54" s="75"/>
      <c r="D54" s="76"/>
      <c r="E54" s="76"/>
      <c r="F54" s="77"/>
      <c r="G54" s="77"/>
      <c r="H54" s="77"/>
      <c r="I54" s="78"/>
      <c r="J54" s="79"/>
    </row>
    <row r="55" spans="1:10" ht="14.5" x14ac:dyDescent="0.35">
      <c r="A55" s="30" t="s">
        <v>56</v>
      </c>
      <c r="B55" s="29" t="s">
        <v>55</v>
      </c>
      <c r="C55" s="75"/>
      <c r="D55" s="76"/>
      <c r="E55" s="76"/>
      <c r="F55" s="77"/>
      <c r="G55" s="77"/>
      <c r="H55" s="77"/>
      <c r="I55" s="78"/>
      <c r="J55" s="79"/>
    </row>
    <row r="56" spans="1:10" ht="14.5" x14ac:dyDescent="0.35">
      <c r="A56" s="32" t="s">
        <v>48</v>
      </c>
      <c r="B56" s="35" t="s">
        <v>116</v>
      </c>
      <c r="C56" s="62">
        <f t="shared" ref="C56:J56" si="7">+C55+C54+C53+C52</f>
        <v>0</v>
      </c>
      <c r="D56" s="63">
        <f t="shared" si="7"/>
        <v>0</v>
      </c>
      <c r="E56" s="63">
        <f t="shared" si="7"/>
        <v>0</v>
      </c>
      <c r="F56" s="63">
        <f t="shared" si="7"/>
        <v>0</v>
      </c>
      <c r="G56" s="63">
        <f t="shared" si="7"/>
        <v>0</v>
      </c>
      <c r="H56" s="63">
        <f t="shared" si="7"/>
        <v>0</v>
      </c>
      <c r="I56" s="63">
        <f t="shared" si="7"/>
        <v>0</v>
      </c>
      <c r="J56" s="64">
        <f t="shared" si="7"/>
        <v>0</v>
      </c>
    </row>
    <row r="57" spans="1:10" ht="14.5" x14ac:dyDescent="0.35">
      <c r="A57" s="30" t="s">
        <v>59</v>
      </c>
      <c r="B57" s="29" t="s">
        <v>58</v>
      </c>
      <c r="C57" s="75">
        <v>30423</v>
      </c>
      <c r="D57" s="76">
        <v>54956.19</v>
      </c>
      <c r="E57" s="76">
        <v>60592.94</v>
      </c>
      <c r="F57" s="77">
        <v>109912.38</v>
      </c>
      <c r="G57" s="77">
        <v>83482.740000000005</v>
      </c>
      <c r="H57" s="77">
        <v>164868.57</v>
      </c>
      <c r="I57" s="78">
        <v>130418.44</v>
      </c>
      <c r="J57" s="79">
        <v>226209.51</v>
      </c>
    </row>
    <row r="58" spans="1:10" ht="14.5" x14ac:dyDescent="0.35">
      <c r="A58" s="30" t="s">
        <v>61</v>
      </c>
      <c r="B58" s="29" t="s">
        <v>60</v>
      </c>
      <c r="C58" s="75">
        <v>680</v>
      </c>
      <c r="D58" s="76">
        <v>3537.1</v>
      </c>
      <c r="E58" s="76">
        <v>3604.19</v>
      </c>
      <c r="F58" s="77">
        <v>7074.2</v>
      </c>
      <c r="G58" s="77">
        <v>6104.19</v>
      </c>
      <c r="H58" s="77">
        <v>10611.3</v>
      </c>
      <c r="I58" s="78">
        <v>9815.17</v>
      </c>
      <c r="J58" s="79">
        <v>14148.37</v>
      </c>
    </row>
    <row r="59" spans="1:10" ht="14.5" x14ac:dyDescent="0.35">
      <c r="A59" s="32" t="s">
        <v>57</v>
      </c>
      <c r="B59" s="33" t="s">
        <v>115</v>
      </c>
      <c r="C59" s="62">
        <f t="shared" ref="C59:J59" si="8">+C58+C57</f>
        <v>31103</v>
      </c>
      <c r="D59" s="63">
        <f t="shared" si="8"/>
        <v>58493.29</v>
      </c>
      <c r="E59" s="63">
        <f t="shared" si="8"/>
        <v>64197.130000000005</v>
      </c>
      <c r="F59" s="63">
        <f t="shared" si="8"/>
        <v>116986.58</v>
      </c>
      <c r="G59" s="63">
        <f t="shared" si="8"/>
        <v>89586.930000000008</v>
      </c>
      <c r="H59" s="63">
        <f t="shared" si="8"/>
        <v>175479.87</v>
      </c>
      <c r="I59" s="63">
        <f t="shared" si="8"/>
        <v>140233.61000000002</v>
      </c>
      <c r="J59" s="64">
        <f t="shared" si="8"/>
        <v>240357.88</v>
      </c>
    </row>
    <row r="60" spans="1:10" ht="16.5" x14ac:dyDescent="0.35">
      <c r="A60" s="37" t="s">
        <v>121</v>
      </c>
      <c r="B60" s="38" t="s">
        <v>144</v>
      </c>
      <c r="C60" s="80"/>
      <c r="D60" s="81">
        <v>0</v>
      </c>
      <c r="E60" s="81"/>
      <c r="F60" s="81">
        <v>0</v>
      </c>
      <c r="G60" s="82"/>
      <c r="H60" s="82">
        <v>0</v>
      </c>
      <c r="I60" s="82"/>
      <c r="J60" s="83">
        <v>0</v>
      </c>
    </row>
    <row r="61" spans="1:10" s="24" customFormat="1" ht="14.5" x14ac:dyDescent="0.35">
      <c r="A61" s="285" t="s">
        <v>155</v>
      </c>
      <c r="B61" s="286"/>
      <c r="C61" s="84">
        <f>+C60+C59+C56+C51+C46+C40+C34+C30</f>
        <v>134851.93000000002</v>
      </c>
      <c r="D61" s="85">
        <f t="shared" ref="D61:J61" si="9">D60+D59+D56+D51+D46+D40+D34+D30</f>
        <v>205722.18</v>
      </c>
      <c r="E61" s="85">
        <f t="shared" si="9"/>
        <v>433555.94999999995</v>
      </c>
      <c r="F61" s="85">
        <f t="shared" si="9"/>
        <v>1269713.8900000001</v>
      </c>
      <c r="G61" s="85">
        <f t="shared" si="9"/>
        <v>649181.87</v>
      </c>
      <c r="H61" s="85">
        <f t="shared" si="9"/>
        <v>1833156.6500000004</v>
      </c>
      <c r="I61" s="85">
        <f t="shared" si="9"/>
        <v>1020960.93</v>
      </c>
      <c r="J61" s="86">
        <f t="shared" si="9"/>
        <v>2777526.78</v>
      </c>
    </row>
    <row r="62" spans="1:10" ht="14.5" x14ac:dyDescent="0.35">
      <c r="A62" s="269" t="s">
        <v>160</v>
      </c>
      <c r="B62" s="270"/>
      <c r="C62" s="2"/>
      <c r="D62" s="87">
        <v>0</v>
      </c>
      <c r="E62" s="3"/>
      <c r="F62" s="87">
        <v>0</v>
      </c>
      <c r="G62" s="3"/>
      <c r="H62" s="87">
        <v>0</v>
      </c>
      <c r="I62" s="3"/>
      <c r="J62" s="89">
        <v>0</v>
      </c>
    </row>
    <row r="63" spans="1:10" ht="14.5" x14ac:dyDescent="0.35">
      <c r="A63" s="285" t="s">
        <v>133</v>
      </c>
      <c r="B63" s="286"/>
      <c r="C63" s="84">
        <f>+C61+C14</f>
        <v>319284.36</v>
      </c>
      <c r="D63" s="85">
        <f>+D61+D14</f>
        <v>297840.67</v>
      </c>
      <c r="E63" s="85">
        <f>+E61+C14</f>
        <v>617988.37999999989</v>
      </c>
      <c r="F63" s="85">
        <f>+F61+D14</f>
        <v>1361832.3800000001</v>
      </c>
      <c r="G63" s="85">
        <f>+G61+C14</f>
        <v>833614.3</v>
      </c>
      <c r="H63" s="85">
        <f>+H61+D14</f>
        <v>1925275.1400000004</v>
      </c>
      <c r="I63" s="85">
        <f>+I61+C14</f>
        <v>1205393.3600000001</v>
      </c>
      <c r="J63" s="86">
        <f>+J61+D14</f>
        <v>2869645.27</v>
      </c>
    </row>
    <row r="64" spans="1:10" ht="14.5" x14ac:dyDescent="0.35">
      <c r="A64" s="269" t="s">
        <v>161</v>
      </c>
      <c r="B64" s="270"/>
      <c r="C64" s="2"/>
      <c r="D64" s="88">
        <f>+D62+$D15</f>
        <v>0</v>
      </c>
      <c r="E64" s="3"/>
      <c r="F64" s="88">
        <f>+F62+$D15</f>
        <v>0</v>
      </c>
      <c r="G64" s="3"/>
      <c r="H64" s="88">
        <f>+H62+$D15</f>
        <v>0</v>
      </c>
      <c r="I64" s="3"/>
      <c r="J64" s="88">
        <f>+J62+$D15</f>
        <v>0</v>
      </c>
    </row>
    <row r="65" spans="1:10" ht="19" customHeight="1" x14ac:dyDescent="0.35">
      <c r="B65" s="40"/>
      <c r="C65" s="39"/>
      <c r="D65" s="39"/>
      <c r="E65" s="39"/>
      <c r="F65" s="39"/>
      <c r="G65" s="39"/>
      <c r="H65" s="39"/>
      <c r="I65" s="39"/>
      <c r="J65" s="39"/>
    </row>
    <row r="66" spans="1:10" ht="21" customHeight="1" x14ac:dyDescent="0.35">
      <c r="A66" s="275" t="s">
        <v>130</v>
      </c>
      <c r="B66" s="282" t="s">
        <v>131</v>
      </c>
      <c r="C66" s="280" t="s">
        <v>122</v>
      </c>
      <c r="D66" s="280"/>
      <c r="E66" s="280"/>
      <c r="F66" s="280"/>
      <c r="G66" s="280"/>
      <c r="H66" s="280"/>
      <c r="I66" s="280"/>
      <c r="J66" s="281"/>
    </row>
    <row r="67" spans="1:10" ht="33" customHeight="1" x14ac:dyDescent="0.35">
      <c r="A67" s="276"/>
      <c r="B67" s="283"/>
      <c r="C67" s="273" t="s">
        <v>177</v>
      </c>
      <c r="D67" s="274"/>
      <c r="E67" s="265" t="s">
        <v>178</v>
      </c>
      <c r="F67" s="266"/>
      <c r="G67" s="267" t="s">
        <v>179</v>
      </c>
      <c r="H67" s="266"/>
      <c r="I67" s="267" t="s">
        <v>180</v>
      </c>
      <c r="J67" s="268"/>
    </row>
    <row r="68" spans="1:10" ht="37.5" customHeight="1" x14ac:dyDescent="0.35">
      <c r="A68" s="277"/>
      <c r="B68" s="284"/>
      <c r="C68" s="16" t="s">
        <v>143</v>
      </c>
      <c r="D68" s="15" t="s">
        <v>156</v>
      </c>
      <c r="E68" s="16" t="s">
        <v>143</v>
      </c>
      <c r="F68" s="15" t="s">
        <v>156</v>
      </c>
      <c r="G68" s="16" t="s">
        <v>143</v>
      </c>
      <c r="H68" s="15" t="s">
        <v>156</v>
      </c>
      <c r="I68" s="16" t="s">
        <v>143</v>
      </c>
      <c r="J68" s="17" t="s">
        <v>4</v>
      </c>
    </row>
    <row r="69" spans="1:10" ht="14.5" x14ac:dyDescent="0.35">
      <c r="A69" s="30" t="s">
        <v>64</v>
      </c>
      <c r="B69" s="29" t="s">
        <v>63</v>
      </c>
      <c r="C69" s="90">
        <v>48221.79</v>
      </c>
      <c r="D69" s="91">
        <v>56910.67</v>
      </c>
      <c r="E69" s="91">
        <v>97761.52</v>
      </c>
      <c r="F69" s="91">
        <v>131222.1</v>
      </c>
      <c r="G69" s="91">
        <v>135646.60999999999</v>
      </c>
      <c r="H69" s="91">
        <v>189018.47</v>
      </c>
      <c r="I69" s="91">
        <v>181785.01</v>
      </c>
      <c r="J69" s="92">
        <v>265761.32</v>
      </c>
    </row>
    <row r="70" spans="1:10" ht="14.5" x14ac:dyDescent="0.35">
      <c r="A70" s="30" t="s">
        <v>66</v>
      </c>
      <c r="B70" s="29" t="s">
        <v>65</v>
      </c>
      <c r="C70" s="93">
        <v>3141.71</v>
      </c>
      <c r="D70" s="94">
        <v>5078.75</v>
      </c>
      <c r="E70" s="94">
        <v>7088.42</v>
      </c>
      <c r="F70" s="94">
        <v>10188.5</v>
      </c>
      <c r="G70" s="94">
        <v>10079.74</v>
      </c>
      <c r="H70" s="94">
        <v>16557.96</v>
      </c>
      <c r="I70" s="94">
        <v>13296.36</v>
      </c>
      <c r="J70" s="95">
        <v>24058.66</v>
      </c>
    </row>
    <row r="71" spans="1:10" ht="14.5" x14ac:dyDescent="0.35">
      <c r="A71" s="30" t="s">
        <v>68</v>
      </c>
      <c r="B71" s="29" t="s">
        <v>67</v>
      </c>
      <c r="C71" s="96">
        <v>113079.48</v>
      </c>
      <c r="D71" s="97">
        <v>104974.48</v>
      </c>
      <c r="E71" s="97">
        <v>214096.46</v>
      </c>
      <c r="F71" s="97">
        <v>206767.89</v>
      </c>
      <c r="G71" s="97">
        <v>301053.2</v>
      </c>
      <c r="H71" s="97">
        <v>328639.65999999997</v>
      </c>
      <c r="I71" s="97">
        <v>385861.69</v>
      </c>
      <c r="J71" s="98">
        <v>435276.93</v>
      </c>
    </row>
    <row r="72" spans="1:10" ht="14.5" x14ac:dyDescent="0.35">
      <c r="A72" s="30" t="s">
        <v>69</v>
      </c>
      <c r="B72" s="29" t="s">
        <v>14</v>
      </c>
      <c r="C72" s="93">
        <v>22840.18</v>
      </c>
      <c r="D72" s="94">
        <v>62220.73</v>
      </c>
      <c r="E72" s="94">
        <v>31479.84</v>
      </c>
      <c r="F72" s="94">
        <v>105855.12</v>
      </c>
      <c r="G72" s="94">
        <v>76779.429999999993</v>
      </c>
      <c r="H72" s="94">
        <v>146315.64000000001</v>
      </c>
      <c r="I72" s="94">
        <v>129301.84</v>
      </c>
      <c r="J72" s="95">
        <v>181744.28</v>
      </c>
    </row>
    <row r="73" spans="1:10" ht="14.5" x14ac:dyDescent="0.35">
      <c r="A73" s="30" t="s">
        <v>71</v>
      </c>
      <c r="B73" s="29" t="s">
        <v>70</v>
      </c>
      <c r="C73" s="93"/>
      <c r="D73" s="94"/>
      <c r="E73" s="94"/>
      <c r="F73" s="94"/>
      <c r="G73" s="94"/>
      <c r="H73" s="94"/>
      <c r="I73" s="94"/>
      <c r="J73" s="95"/>
    </row>
    <row r="74" spans="1:10" ht="14.5" x14ac:dyDescent="0.35">
      <c r="A74" s="30" t="s">
        <v>72</v>
      </c>
      <c r="B74" s="29" t="s">
        <v>12</v>
      </c>
      <c r="C74" s="96"/>
      <c r="D74" s="97"/>
      <c r="E74" s="97"/>
      <c r="F74" s="97"/>
      <c r="G74" s="97"/>
      <c r="H74" s="97"/>
      <c r="I74" s="97"/>
      <c r="J74" s="98"/>
    </row>
    <row r="75" spans="1:10" ht="14.5" x14ac:dyDescent="0.35">
      <c r="A75" s="30" t="s">
        <v>74</v>
      </c>
      <c r="B75" s="29" t="s">
        <v>73</v>
      </c>
      <c r="C75" s="96">
        <v>1818.91</v>
      </c>
      <c r="D75" s="97">
        <v>0</v>
      </c>
      <c r="E75" s="97">
        <v>5728.31</v>
      </c>
      <c r="F75" s="97">
        <v>2912.89</v>
      </c>
      <c r="G75" s="97">
        <v>5728.31</v>
      </c>
      <c r="H75" s="97">
        <v>2912.89</v>
      </c>
      <c r="I75" s="97">
        <v>9420.57</v>
      </c>
      <c r="J75" s="98">
        <v>5825.77</v>
      </c>
    </row>
    <row r="76" spans="1:10" ht="14.5" x14ac:dyDescent="0.35">
      <c r="A76" s="30" t="s">
        <v>76</v>
      </c>
      <c r="B76" s="29" t="s">
        <v>75</v>
      </c>
      <c r="C76" s="93"/>
      <c r="D76" s="94"/>
      <c r="E76" s="94"/>
      <c r="F76" s="94"/>
      <c r="G76" s="94"/>
      <c r="H76" s="94"/>
      <c r="I76" s="94"/>
      <c r="J76" s="95"/>
    </row>
    <row r="77" spans="1:10" ht="14.5" x14ac:dyDescent="0.35">
      <c r="A77" s="30" t="s">
        <v>78</v>
      </c>
      <c r="B77" s="29" t="s">
        <v>77</v>
      </c>
      <c r="C77" s="93"/>
      <c r="D77" s="94">
        <v>6554.88</v>
      </c>
      <c r="E77" s="94"/>
      <c r="F77" s="94">
        <v>13109.76</v>
      </c>
      <c r="G77" s="94">
        <v>724.6</v>
      </c>
      <c r="H77" s="94">
        <v>19664.64</v>
      </c>
      <c r="I77" s="94">
        <v>7294.92</v>
      </c>
      <c r="J77" s="95">
        <v>26219.51</v>
      </c>
    </row>
    <row r="78" spans="1:10" ht="14.5" x14ac:dyDescent="0.35">
      <c r="A78" s="30" t="s">
        <v>80</v>
      </c>
      <c r="B78" s="29" t="s">
        <v>79</v>
      </c>
      <c r="C78" s="93">
        <v>11311.3</v>
      </c>
      <c r="D78" s="94">
        <v>9900</v>
      </c>
      <c r="E78" s="94">
        <v>11311.3</v>
      </c>
      <c r="F78" s="94">
        <v>10800</v>
      </c>
      <c r="G78" s="94">
        <v>11311.3</v>
      </c>
      <c r="H78" s="94">
        <v>11700</v>
      </c>
      <c r="I78" s="94">
        <v>11311.3</v>
      </c>
      <c r="J78" s="95">
        <v>12600</v>
      </c>
    </row>
    <row r="79" spans="1:10" ht="14.5" x14ac:dyDescent="0.35">
      <c r="A79" s="32" t="s">
        <v>62</v>
      </c>
      <c r="B79" s="35" t="s">
        <v>127</v>
      </c>
      <c r="C79" s="99">
        <f t="shared" ref="C79:J79" si="10">SUM(C69:C78)</f>
        <v>200413.36999999997</v>
      </c>
      <c r="D79" s="100">
        <f t="shared" si="10"/>
        <v>245639.51</v>
      </c>
      <c r="E79" s="100">
        <f t="shared" si="10"/>
        <v>367465.85000000003</v>
      </c>
      <c r="F79" s="100">
        <f t="shared" si="10"/>
        <v>480856.26</v>
      </c>
      <c r="G79" s="100">
        <f t="shared" si="10"/>
        <v>541323.19000000006</v>
      </c>
      <c r="H79" s="100">
        <f t="shared" si="10"/>
        <v>714809.26</v>
      </c>
      <c r="I79" s="100">
        <f t="shared" si="10"/>
        <v>738271.69000000006</v>
      </c>
      <c r="J79" s="101">
        <f t="shared" si="10"/>
        <v>951486.47</v>
      </c>
    </row>
    <row r="80" spans="1:10" ht="14.5" x14ac:dyDescent="0.35">
      <c r="A80" s="30" t="s">
        <v>83</v>
      </c>
      <c r="B80" s="29" t="s">
        <v>82</v>
      </c>
      <c r="C80" s="102"/>
      <c r="D80" s="103">
        <v>0</v>
      </c>
      <c r="E80" s="94"/>
      <c r="F80" s="94">
        <v>8843.5400000000009</v>
      </c>
      <c r="G80" s="94"/>
      <c r="H80" s="94">
        <v>8843.5400000000009</v>
      </c>
      <c r="I80" s="94"/>
      <c r="J80" s="95">
        <v>17687.07</v>
      </c>
    </row>
    <row r="81" spans="1:10" ht="14.5" x14ac:dyDescent="0.35">
      <c r="A81" s="30" t="s">
        <v>85</v>
      </c>
      <c r="B81" s="29" t="s">
        <v>84</v>
      </c>
      <c r="C81" s="96">
        <v>28500.89</v>
      </c>
      <c r="D81" s="97">
        <v>17620.189999999999</v>
      </c>
      <c r="E81" s="97">
        <v>46079.75</v>
      </c>
      <c r="F81" s="97">
        <v>503078.92</v>
      </c>
      <c r="G81" s="97">
        <v>64936.43</v>
      </c>
      <c r="H81" s="97">
        <v>517131.33</v>
      </c>
      <c r="I81" s="97">
        <v>79801.61</v>
      </c>
      <c r="J81" s="98">
        <v>803761.1</v>
      </c>
    </row>
    <row r="82" spans="1:10" ht="14.5" x14ac:dyDescent="0.35">
      <c r="A82" s="30" t="s">
        <v>86</v>
      </c>
      <c r="B82" s="29" t="s">
        <v>0</v>
      </c>
      <c r="C82" s="93">
        <v>520</v>
      </c>
      <c r="D82" s="94">
        <v>28281.1</v>
      </c>
      <c r="E82" s="94">
        <v>520</v>
      </c>
      <c r="F82" s="94">
        <v>135613.39000000001</v>
      </c>
      <c r="G82" s="94">
        <v>520</v>
      </c>
      <c r="H82" s="94">
        <v>137797.32999999999</v>
      </c>
      <c r="I82" s="94">
        <v>32581.73</v>
      </c>
      <c r="J82" s="95">
        <v>242839.65</v>
      </c>
    </row>
    <row r="83" spans="1:10" ht="14.5" x14ac:dyDescent="0.35">
      <c r="A83" s="30" t="s">
        <v>87</v>
      </c>
      <c r="B83" s="29" t="s">
        <v>1</v>
      </c>
      <c r="C83" s="93"/>
      <c r="D83" s="94">
        <v>1180</v>
      </c>
      <c r="E83" s="94"/>
      <c r="F83" s="94">
        <v>1180</v>
      </c>
      <c r="G83" s="94"/>
      <c r="H83" s="94">
        <v>1180</v>
      </c>
      <c r="I83" s="94"/>
      <c r="J83" s="95">
        <v>1180</v>
      </c>
    </row>
    <row r="84" spans="1:10" ht="14.5" x14ac:dyDescent="0.35">
      <c r="A84" s="30" t="s">
        <v>89</v>
      </c>
      <c r="B84" s="29" t="s">
        <v>88</v>
      </c>
      <c r="C84" s="104">
        <v>30494.61</v>
      </c>
      <c r="D84" s="105">
        <v>6528.86</v>
      </c>
      <c r="E84" s="105">
        <v>68894.77</v>
      </c>
      <c r="F84" s="105">
        <v>97652.96</v>
      </c>
      <c r="G84" s="105">
        <v>76486.22</v>
      </c>
      <c r="H84" s="105">
        <v>151565.09</v>
      </c>
      <c r="I84" s="105">
        <v>145339.07</v>
      </c>
      <c r="J84" s="106">
        <v>370307.21</v>
      </c>
    </row>
    <row r="85" spans="1:10" ht="14.5" x14ac:dyDescent="0.35">
      <c r="A85" s="32" t="s">
        <v>81</v>
      </c>
      <c r="B85" s="35" t="s">
        <v>126</v>
      </c>
      <c r="C85" s="99">
        <f t="shared" ref="C85:J85" si="11">SUM(C80:C84)</f>
        <v>59515.5</v>
      </c>
      <c r="D85" s="100">
        <f t="shared" si="11"/>
        <v>53610.149999999994</v>
      </c>
      <c r="E85" s="100">
        <f t="shared" si="11"/>
        <v>115494.52</v>
      </c>
      <c r="F85" s="100">
        <f t="shared" si="11"/>
        <v>746368.80999999994</v>
      </c>
      <c r="G85" s="100">
        <f t="shared" si="11"/>
        <v>141942.65</v>
      </c>
      <c r="H85" s="100">
        <f t="shared" si="11"/>
        <v>816517.28999999992</v>
      </c>
      <c r="I85" s="100">
        <f t="shared" si="11"/>
        <v>257722.41</v>
      </c>
      <c r="J85" s="101">
        <f t="shared" si="11"/>
        <v>1435775.0299999998</v>
      </c>
    </row>
    <row r="86" spans="1:10" ht="14.5" x14ac:dyDescent="0.35">
      <c r="A86" s="30" t="s">
        <v>92</v>
      </c>
      <c r="B86" s="29" t="s">
        <v>91</v>
      </c>
      <c r="C86" s="107"/>
      <c r="D86" s="108"/>
      <c r="E86" s="108"/>
      <c r="F86" s="108"/>
      <c r="G86" s="108"/>
      <c r="H86" s="108"/>
      <c r="I86" s="108"/>
      <c r="J86" s="109"/>
    </row>
    <row r="87" spans="1:10" ht="14.5" x14ac:dyDescent="0.35">
      <c r="A87" s="30" t="s">
        <v>94</v>
      </c>
      <c r="B87" s="29" t="s">
        <v>93</v>
      </c>
      <c r="C87" s="107"/>
      <c r="D87" s="108"/>
      <c r="E87" s="108"/>
      <c r="F87" s="108"/>
      <c r="G87" s="108"/>
      <c r="H87" s="108"/>
      <c r="I87" s="108"/>
      <c r="J87" s="109"/>
    </row>
    <row r="88" spans="1:10" ht="14.5" x14ac:dyDescent="0.35">
      <c r="A88" s="30" t="s">
        <v>96</v>
      </c>
      <c r="B88" s="29" t="s">
        <v>95</v>
      </c>
      <c r="C88" s="107"/>
      <c r="D88" s="108"/>
      <c r="E88" s="108"/>
      <c r="F88" s="108"/>
      <c r="G88" s="108"/>
      <c r="H88" s="108"/>
      <c r="I88" s="108"/>
      <c r="J88" s="109"/>
    </row>
    <row r="89" spans="1:10" ht="14.5" x14ac:dyDescent="0.35">
      <c r="A89" s="30" t="s">
        <v>98</v>
      </c>
      <c r="B89" s="29" t="s">
        <v>97</v>
      </c>
      <c r="C89" s="93"/>
      <c r="D89" s="94"/>
      <c r="E89" s="94"/>
      <c r="F89" s="94"/>
      <c r="G89" s="94"/>
      <c r="H89" s="94"/>
      <c r="I89" s="94"/>
      <c r="J89" s="95"/>
    </row>
    <row r="90" spans="1:10" ht="14.5" x14ac:dyDescent="0.35">
      <c r="A90" s="32" t="s">
        <v>90</v>
      </c>
      <c r="B90" s="35" t="s">
        <v>125</v>
      </c>
      <c r="C90" s="99">
        <f t="shared" ref="C90:J90" si="12">SUM(C86:C89)</f>
        <v>0</v>
      </c>
      <c r="D90" s="110">
        <f t="shared" si="12"/>
        <v>0</v>
      </c>
      <c r="E90" s="110">
        <f t="shared" si="12"/>
        <v>0</v>
      </c>
      <c r="F90" s="110">
        <f t="shared" si="12"/>
        <v>0</v>
      </c>
      <c r="G90" s="110">
        <f t="shared" si="12"/>
        <v>0</v>
      </c>
      <c r="H90" s="110">
        <f t="shared" si="12"/>
        <v>0</v>
      </c>
      <c r="I90" s="110">
        <f t="shared" si="12"/>
        <v>0</v>
      </c>
      <c r="J90" s="111">
        <f t="shared" si="12"/>
        <v>0</v>
      </c>
    </row>
    <row r="91" spans="1:10" ht="14.5" x14ac:dyDescent="0.35">
      <c r="A91" s="30" t="s">
        <v>101</v>
      </c>
      <c r="B91" s="29" t="s">
        <v>100</v>
      </c>
      <c r="C91" s="107"/>
      <c r="D91" s="108"/>
      <c r="E91" s="108"/>
      <c r="F91" s="108"/>
      <c r="G91" s="108"/>
      <c r="H91" s="108"/>
      <c r="I91" s="108"/>
      <c r="J91" s="109"/>
    </row>
    <row r="92" spans="1:10" ht="14.5" x14ac:dyDescent="0.35">
      <c r="A92" s="30" t="s">
        <v>103</v>
      </c>
      <c r="B92" s="29" t="s">
        <v>102</v>
      </c>
      <c r="C92" s="107"/>
      <c r="D92" s="108"/>
      <c r="E92" s="108"/>
      <c r="F92" s="108"/>
      <c r="G92" s="108"/>
      <c r="H92" s="108"/>
      <c r="I92" s="108"/>
      <c r="J92" s="109"/>
    </row>
    <row r="93" spans="1:10" ht="14.5" x14ac:dyDescent="0.35">
      <c r="A93" s="30" t="s">
        <v>105</v>
      </c>
      <c r="B93" s="29" t="s">
        <v>104</v>
      </c>
      <c r="C93" s="107">
        <v>4554.91</v>
      </c>
      <c r="D93" s="108">
        <v>0</v>
      </c>
      <c r="E93" s="108">
        <v>16190.55</v>
      </c>
      <c r="F93" s="108">
        <v>7428.53</v>
      </c>
      <c r="G93" s="108">
        <v>16190.55</v>
      </c>
      <c r="H93" s="108">
        <v>7428.53</v>
      </c>
      <c r="I93" s="108">
        <v>28043.33</v>
      </c>
      <c r="J93" s="109">
        <v>14857.06</v>
      </c>
    </row>
    <row r="94" spans="1:10" ht="14.5" x14ac:dyDescent="0.35">
      <c r="A94" s="30" t="s">
        <v>107</v>
      </c>
      <c r="B94" s="29" t="s">
        <v>106</v>
      </c>
      <c r="C94" s="107"/>
      <c r="D94" s="108"/>
      <c r="E94" s="108"/>
      <c r="F94" s="108"/>
      <c r="G94" s="108"/>
      <c r="H94" s="108"/>
      <c r="I94" s="108"/>
      <c r="J94" s="109"/>
    </row>
    <row r="95" spans="1:10" ht="14.5" x14ac:dyDescent="0.35">
      <c r="A95" s="30" t="s">
        <v>109</v>
      </c>
      <c r="B95" s="29" t="s">
        <v>108</v>
      </c>
      <c r="C95" s="107"/>
      <c r="D95" s="108"/>
      <c r="E95" s="108"/>
      <c r="F95" s="108"/>
      <c r="G95" s="108"/>
      <c r="H95" s="108"/>
      <c r="I95" s="108"/>
      <c r="J95" s="109"/>
    </row>
    <row r="96" spans="1:10" ht="14.5" x14ac:dyDescent="0.35">
      <c r="A96" s="32" t="s">
        <v>99</v>
      </c>
      <c r="B96" s="35" t="s">
        <v>124</v>
      </c>
      <c r="C96" s="112">
        <f t="shared" ref="C96:J96" si="13">SUM(C91:C95)</f>
        <v>4554.91</v>
      </c>
      <c r="D96" s="110">
        <f t="shared" si="13"/>
        <v>0</v>
      </c>
      <c r="E96" s="110">
        <f t="shared" si="13"/>
        <v>16190.55</v>
      </c>
      <c r="F96" s="110">
        <f t="shared" si="13"/>
        <v>7428.53</v>
      </c>
      <c r="G96" s="110">
        <f t="shared" si="13"/>
        <v>16190.55</v>
      </c>
      <c r="H96" s="110">
        <f t="shared" si="13"/>
        <v>7428.53</v>
      </c>
      <c r="I96" s="110">
        <f t="shared" si="13"/>
        <v>28043.33</v>
      </c>
      <c r="J96" s="111">
        <f t="shared" si="13"/>
        <v>14857.06</v>
      </c>
    </row>
    <row r="97" spans="1:10" ht="29" x14ac:dyDescent="0.35">
      <c r="A97" s="32" t="s">
        <v>168</v>
      </c>
      <c r="B97" s="41" t="s">
        <v>128</v>
      </c>
      <c r="C97" s="113"/>
      <c r="D97" s="114"/>
      <c r="E97" s="114">
        <v>152796.93</v>
      </c>
      <c r="F97" s="114"/>
      <c r="G97" s="114">
        <v>152796.93</v>
      </c>
      <c r="H97" s="114"/>
      <c r="I97" s="114">
        <v>152796.93</v>
      </c>
      <c r="J97" s="115"/>
    </row>
    <row r="98" spans="1:10" ht="14.5" x14ac:dyDescent="0.35">
      <c r="A98" s="30" t="s">
        <v>112</v>
      </c>
      <c r="B98" s="29" t="s">
        <v>111</v>
      </c>
      <c r="C98" s="107">
        <v>29226.79</v>
      </c>
      <c r="D98" s="108">
        <v>59916.42</v>
      </c>
      <c r="E98" s="108">
        <v>62326.01</v>
      </c>
      <c r="F98" s="108">
        <v>119832.84</v>
      </c>
      <c r="G98" s="108">
        <v>82075.62</v>
      </c>
      <c r="H98" s="108">
        <v>179749.26</v>
      </c>
      <c r="I98" s="108">
        <v>125797.27</v>
      </c>
      <c r="J98" s="109">
        <v>246524.39</v>
      </c>
    </row>
    <row r="99" spans="1:10" ht="14.5" x14ac:dyDescent="0.35">
      <c r="A99" s="30" t="s">
        <v>114</v>
      </c>
      <c r="B99" s="29" t="s">
        <v>113</v>
      </c>
      <c r="C99" s="107">
        <v>1322.65</v>
      </c>
      <c r="D99" s="108">
        <v>9686.24</v>
      </c>
      <c r="E99" s="108">
        <v>3554.67</v>
      </c>
      <c r="F99" s="108">
        <v>19372.48</v>
      </c>
      <c r="G99" s="108">
        <v>7191.27</v>
      </c>
      <c r="H99" s="108">
        <v>29058.720000000001</v>
      </c>
      <c r="I99" s="108">
        <v>10464.23</v>
      </c>
      <c r="J99" s="109">
        <v>38744.97</v>
      </c>
    </row>
    <row r="100" spans="1:10" ht="14.5" x14ac:dyDescent="0.35">
      <c r="A100" s="32" t="s">
        <v>110</v>
      </c>
      <c r="B100" s="35" t="s">
        <v>123</v>
      </c>
      <c r="C100" s="116">
        <f t="shared" ref="C100:J100" si="14">+C98+C99</f>
        <v>30549.440000000002</v>
      </c>
      <c r="D100" s="117">
        <f t="shared" si="14"/>
        <v>69602.66</v>
      </c>
      <c r="E100" s="117">
        <f t="shared" si="14"/>
        <v>65880.680000000008</v>
      </c>
      <c r="F100" s="117">
        <f t="shared" si="14"/>
        <v>139205.32</v>
      </c>
      <c r="G100" s="117">
        <f t="shared" si="14"/>
        <v>89266.89</v>
      </c>
      <c r="H100" s="117">
        <f t="shared" si="14"/>
        <v>208807.98</v>
      </c>
      <c r="I100" s="117">
        <f t="shared" si="14"/>
        <v>136261.5</v>
      </c>
      <c r="J100" s="118">
        <f t="shared" si="14"/>
        <v>285269.36</v>
      </c>
    </row>
    <row r="101" spans="1:10" ht="16.5" x14ac:dyDescent="0.35">
      <c r="A101" s="42" t="s">
        <v>137</v>
      </c>
      <c r="B101" s="38" t="s">
        <v>144</v>
      </c>
      <c r="C101" s="119"/>
      <c r="D101" s="120">
        <v>0</v>
      </c>
      <c r="E101" s="120"/>
      <c r="F101" s="120">
        <v>0</v>
      </c>
      <c r="G101" s="120"/>
      <c r="H101" s="120">
        <v>0</v>
      </c>
      <c r="I101" s="120"/>
      <c r="J101" s="121">
        <v>0</v>
      </c>
    </row>
    <row r="102" spans="1:10" ht="14.5" x14ac:dyDescent="0.35">
      <c r="A102" s="269" t="s">
        <v>132</v>
      </c>
      <c r="B102" s="270"/>
      <c r="C102" s="122">
        <f t="shared" ref="C102:J102" si="15">+C101+C100+C97+C96+C90+C85+C79</f>
        <v>295033.21999999997</v>
      </c>
      <c r="D102" s="123">
        <f t="shared" si="15"/>
        <v>368852.32</v>
      </c>
      <c r="E102" s="123">
        <f t="shared" si="15"/>
        <v>717828.53</v>
      </c>
      <c r="F102" s="123">
        <f t="shared" si="15"/>
        <v>1373858.92</v>
      </c>
      <c r="G102" s="123">
        <f t="shared" si="15"/>
        <v>941520.21000000008</v>
      </c>
      <c r="H102" s="123">
        <f t="shared" si="15"/>
        <v>1747563.06</v>
      </c>
      <c r="I102" s="123">
        <f t="shared" si="15"/>
        <v>1313095.8600000001</v>
      </c>
      <c r="J102" s="124">
        <f t="shared" si="15"/>
        <v>2687387.92</v>
      </c>
    </row>
    <row r="103" spans="1:10" ht="14.5" x14ac:dyDescent="0.35">
      <c r="A103" s="269" t="s">
        <v>162</v>
      </c>
      <c r="B103" s="270"/>
      <c r="C103" s="2"/>
      <c r="D103" s="87">
        <v>0</v>
      </c>
      <c r="E103" s="3"/>
      <c r="F103" s="87">
        <v>0</v>
      </c>
      <c r="G103" s="3"/>
      <c r="H103" s="87">
        <v>0</v>
      </c>
      <c r="I103" s="3"/>
      <c r="J103" s="89">
        <v>0</v>
      </c>
    </row>
    <row r="104" spans="1:10" ht="14.5" x14ac:dyDescent="0.35">
      <c r="A104" s="18"/>
      <c r="B104" s="43"/>
      <c r="C104" s="44"/>
      <c r="D104" s="44"/>
      <c r="E104" s="44"/>
      <c r="F104" s="44"/>
      <c r="G104" s="44"/>
      <c r="H104" s="44"/>
      <c r="I104" s="44"/>
      <c r="J104" s="45"/>
    </row>
    <row r="105" spans="1:10" ht="14.5" x14ac:dyDescent="0.35">
      <c r="A105" s="46"/>
      <c r="B105" s="47" t="s">
        <v>129</v>
      </c>
      <c r="C105" s="123">
        <f t="shared" ref="C105:J105" si="16">+C63-C102</f>
        <v>24251.140000000014</v>
      </c>
      <c r="D105" s="123">
        <f t="shared" si="16"/>
        <v>-71011.650000000023</v>
      </c>
      <c r="E105" s="123">
        <f t="shared" si="16"/>
        <v>-99840.15000000014</v>
      </c>
      <c r="F105" s="123">
        <f t="shared" si="16"/>
        <v>-12026.539999999804</v>
      </c>
      <c r="G105" s="123">
        <f t="shared" si="16"/>
        <v>-107905.91000000003</v>
      </c>
      <c r="H105" s="123">
        <f t="shared" si="16"/>
        <v>177712.08000000031</v>
      </c>
      <c r="I105" s="123">
        <f t="shared" si="16"/>
        <v>-107702.5</v>
      </c>
      <c r="J105" s="124">
        <f t="shared" si="16"/>
        <v>182257.35000000009</v>
      </c>
    </row>
    <row r="106" spans="1:10" s="24" customFormat="1" ht="14.5" x14ac:dyDescent="0.3">
      <c r="A106" s="46"/>
      <c r="B106" s="47" t="s">
        <v>163</v>
      </c>
      <c r="C106" s="4"/>
      <c r="D106" s="127">
        <f>+D64-D103</f>
        <v>0</v>
      </c>
      <c r="E106" s="5"/>
      <c r="F106" s="127">
        <f>+F64-F103</f>
        <v>0</v>
      </c>
      <c r="G106" s="5"/>
      <c r="H106" s="127">
        <f>+H64-H103</f>
        <v>0</v>
      </c>
      <c r="I106" s="5"/>
      <c r="J106" s="125">
        <f>+J64-J103</f>
        <v>0</v>
      </c>
    </row>
    <row r="107" spans="1:10" s="24" customFormat="1" ht="14.5" x14ac:dyDescent="0.35">
      <c r="A107" s="48"/>
      <c r="B107" s="47" t="s">
        <v>134</v>
      </c>
      <c r="C107" s="123">
        <v>0</v>
      </c>
      <c r="D107" s="123">
        <f>IF(D105&lt;0,-D105,0)</f>
        <v>71011.650000000023</v>
      </c>
      <c r="E107" s="123">
        <v>0</v>
      </c>
      <c r="F107" s="123">
        <f>IF(F105&lt;0,-F105,0)</f>
        <v>12026.539999999804</v>
      </c>
      <c r="G107" s="123">
        <v>0</v>
      </c>
      <c r="H107" s="123">
        <f>IF(H105&lt;0,-H105,0)</f>
        <v>0</v>
      </c>
      <c r="I107" s="123">
        <v>0</v>
      </c>
      <c r="J107" s="126">
        <f>IF(J105&lt;0,-J105,0)</f>
        <v>0</v>
      </c>
    </row>
    <row r="108" spans="1:10" s="6" customFormat="1" ht="21" customHeight="1" x14ac:dyDescent="0.3">
      <c r="A108" s="271" t="s">
        <v>149</v>
      </c>
      <c r="B108" s="271"/>
      <c r="C108" s="271"/>
      <c r="D108" s="271"/>
      <c r="E108" s="271"/>
      <c r="F108" s="271"/>
      <c r="G108" s="271"/>
      <c r="H108" s="271"/>
      <c r="I108" s="271"/>
      <c r="J108" s="271"/>
    </row>
    <row r="109" spans="1:10" s="6" customFormat="1" ht="21" customHeight="1" x14ac:dyDescent="0.3">
      <c r="A109" s="272" t="s">
        <v>151</v>
      </c>
      <c r="B109" s="272"/>
      <c r="C109" s="272"/>
      <c r="D109" s="272"/>
      <c r="E109" s="272"/>
      <c r="F109" s="272"/>
      <c r="G109" s="272"/>
      <c r="H109" s="272"/>
      <c r="I109" s="272"/>
      <c r="J109" s="272"/>
    </row>
    <row r="110" spans="1:10" s="6" customFormat="1" ht="21" customHeight="1" x14ac:dyDescent="0.3">
      <c r="A110" s="259" t="s">
        <v>167</v>
      </c>
      <c r="B110" s="259"/>
      <c r="C110" s="259"/>
      <c r="D110" s="259"/>
      <c r="E110" s="259"/>
      <c r="F110" s="259"/>
      <c r="G110" s="259"/>
      <c r="H110" s="259"/>
      <c r="I110" s="259"/>
      <c r="J110" s="259"/>
    </row>
  </sheetData>
  <sheetProtection password="D3C7" sheet="1" objects="1" scenarios="1"/>
  <mergeCells count="31">
    <mergeCell ref="A3:J3"/>
    <mergeCell ref="A4:J4"/>
    <mergeCell ref="A7:J7"/>
    <mergeCell ref="A9:J9"/>
    <mergeCell ref="C66:J66"/>
    <mergeCell ref="B66:B68"/>
    <mergeCell ref="A61:B61"/>
    <mergeCell ref="A5:J5"/>
    <mergeCell ref="B11:B13"/>
    <mergeCell ref="C12:D12"/>
    <mergeCell ref="A62:B62"/>
    <mergeCell ref="A63:B63"/>
    <mergeCell ref="A64:B64"/>
    <mergeCell ref="A8:J8"/>
    <mergeCell ref="A11:A13"/>
    <mergeCell ref="A110:J110"/>
    <mergeCell ref="C11:J11"/>
    <mergeCell ref="A6:J6"/>
    <mergeCell ref="B1:J2"/>
    <mergeCell ref="E12:F12"/>
    <mergeCell ref="G12:H12"/>
    <mergeCell ref="I12:J12"/>
    <mergeCell ref="A102:B102"/>
    <mergeCell ref="A103:B103"/>
    <mergeCell ref="A108:J108"/>
    <mergeCell ref="A109:J109"/>
    <mergeCell ref="C67:D67"/>
    <mergeCell ref="E67:F67"/>
    <mergeCell ref="G67:H67"/>
    <mergeCell ref="I67:J67"/>
    <mergeCell ref="A66:A68"/>
  </mergeCells>
  <pageMargins left="0.31496062992126" right="0.118110236220472" top="0.15748031496063" bottom="0" header="0" footer="0"/>
  <pageSetup paperSize="9" scale="5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4"/>
  <sheetViews>
    <sheetView showGridLines="0" topLeftCell="A235" zoomScale="85" zoomScaleNormal="85" workbookViewId="0"/>
  </sheetViews>
  <sheetFormatPr defaultColWidth="12.59765625" defaultRowHeight="15" customHeight="1" x14ac:dyDescent="0.35"/>
  <cols>
    <col min="1" max="1" width="15.69921875" style="6" customWidth="1"/>
    <col min="2" max="2" width="65.8984375" style="6" customWidth="1"/>
    <col min="3" max="3" width="37.09765625" style="6" customWidth="1"/>
    <col min="4" max="4" width="35.3984375" style="6" bestFit="1" customWidth="1"/>
    <col min="5" max="5" width="34.8984375" style="6" bestFit="1" customWidth="1"/>
    <col min="6" max="6" width="14" style="6" bestFit="1" customWidth="1"/>
    <col min="7" max="7" width="20.8984375" style="7" customWidth="1"/>
    <col min="8" max="8" width="22" style="7" customWidth="1"/>
    <col min="9" max="9" width="20.09765625" style="7" customWidth="1"/>
    <col min="10" max="10" width="21.8984375" style="7" customWidth="1"/>
    <col min="11" max="11" width="19.8984375" style="7" customWidth="1"/>
    <col min="12" max="12" width="23" style="7" customWidth="1"/>
    <col min="13" max="13" width="21.69921875" style="7" customWidth="1"/>
    <col min="14" max="14" width="23.59765625" style="7" customWidth="1"/>
    <col min="15" max="15" width="12.59765625" style="7" customWidth="1"/>
    <col min="16" max="16384" width="12.59765625" style="7"/>
  </cols>
  <sheetData>
    <row r="1" spans="1:14" ht="53.5" customHeight="1" x14ac:dyDescent="0.35">
      <c r="A1" s="135"/>
      <c r="B1" s="264" t="s">
        <v>146</v>
      </c>
      <c r="C1" s="264"/>
      <c r="D1" s="264"/>
      <c r="E1" s="264"/>
      <c r="F1" s="264"/>
      <c r="G1" s="264"/>
      <c r="H1" s="264"/>
      <c r="I1" s="264"/>
      <c r="J1" s="264"/>
      <c r="K1" s="264"/>
      <c r="L1" s="264"/>
      <c r="M1" s="264"/>
      <c r="N1" s="264"/>
    </row>
    <row r="2" spans="1:14" ht="16.5" customHeight="1" x14ac:dyDescent="0.35">
      <c r="B2" s="264"/>
      <c r="C2" s="264"/>
      <c r="D2" s="264"/>
      <c r="E2" s="264"/>
      <c r="F2" s="264"/>
      <c r="G2" s="264"/>
      <c r="H2" s="264"/>
      <c r="I2" s="264"/>
      <c r="J2" s="264"/>
      <c r="K2" s="264"/>
      <c r="L2" s="264"/>
      <c r="M2" s="264"/>
      <c r="N2" s="264"/>
    </row>
    <row r="3" spans="1:14" s="8" customFormat="1" ht="14.5" x14ac:dyDescent="0.3">
      <c r="A3" s="263" t="s">
        <v>145</v>
      </c>
      <c r="B3" s="263"/>
      <c r="C3" s="263"/>
      <c r="D3" s="263"/>
      <c r="E3" s="263"/>
      <c r="F3" s="263"/>
      <c r="G3" s="263"/>
      <c r="H3" s="263"/>
      <c r="I3" s="263"/>
      <c r="J3" s="263"/>
      <c r="K3" s="263"/>
      <c r="L3" s="263"/>
      <c r="M3" s="263"/>
      <c r="N3" s="263"/>
    </row>
    <row r="4" spans="1:14" ht="14.5" x14ac:dyDescent="0.35">
      <c r="A4" s="278" t="s">
        <v>150</v>
      </c>
      <c r="B4" s="278"/>
      <c r="C4" s="278"/>
      <c r="D4" s="278"/>
      <c r="E4" s="278"/>
      <c r="F4" s="278"/>
      <c r="G4" s="278"/>
      <c r="H4" s="278"/>
      <c r="I4" s="278"/>
      <c r="J4" s="278"/>
      <c r="K4" s="278"/>
      <c r="L4" s="278"/>
      <c r="M4" s="278"/>
      <c r="N4" s="278"/>
    </row>
    <row r="5" spans="1:14" ht="14.5" x14ac:dyDescent="0.35">
      <c r="A5" s="279" t="s">
        <v>164</v>
      </c>
      <c r="B5" s="279"/>
      <c r="C5" s="279"/>
      <c r="D5" s="279"/>
      <c r="E5" s="279"/>
      <c r="F5" s="279"/>
      <c r="G5" s="279"/>
      <c r="H5" s="279"/>
      <c r="I5" s="279"/>
      <c r="J5" s="279"/>
      <c r="K5" s="279"/>
      <c r="L5" s="279"/>
      <c r="M5" s="279"/>
      <c r="N5" s="279"/>
    </row>
    <row r="6" spans="1:14" ht="14.5" x14ac:dyDescent="0.35">
      <c r="A6" s="263" t="s">
        <v>165</v>
      </c>
      <c r="B6" s="263"/>
      <c r="C6" s="263"/>
      <c r="D6" s="263"/>
      <c r="E6" s="263"/>
      <c r="F6" s="263"/>
      <c r="G6" s="263"/>
      <c r="H6" s="263"/>
      <c r="I6" s="263"/>
      <c r="J6" s="263"/>
      <c r="K6" s="263"/>
      <c r="L6" s="263"/>
      <c r="M6" s="263"/>
      <c r="N6" s="263"/>
    </row>
    <row r="7" spans="1:14" ht="14.5" x14ac:dyDescent="0.35">
      <c r="A7" s="278" t="s">
        <v>153</v>
      </c>
      <c r="B7" s="278"/>
      <c r="C7" s="278"/>
      <c r="D7" s="278"/>
      <c r="E7" s="278"/>
      <c r="F7" s="278"/>
      <c r="G7" s="278"/>
      <c r="H7" s="278"/>
      <c r="I7" s="278"/>
      <c r="J7" s="278"/>
      <c r="K7" s="278"/>
      <c r="L7" s="278"/>
      <c r="M7" s="278"/>
      <c r="N7" s="278"/>
    </row>
    <row r="8" spans="1:14" ht="14.5" x14ac:dyDescent="0.35">
      <c r="A8" s="278" t="s">
        <v>152</v>
      </c>
      <c r="B8" s="278"/>
      <c r="C8" s="278"/>
      <c r="D8" s="278"/>
      <c r="E8" s="278"/>
      <c r="F8" s="278"/>
      <c r="G8" s="278"/>
      <c r="H8" s="278"/>
      <c r="I8" s="278"/>
      <c r="J8" s="278"/>
      <c r="K8" s="278"/>
      <c r="L8" s="278"/>
      <c r="M8" s="278"/>
      <c r="N8" s="278"/>
    </row>
    <row r="9" spans="1:14" ht="14.5" x14ac:dyDescent="0.35">
      <c r="A9" s="279" t="s">
        <v>166</v>
      </c>
      <c r="B9" s="279"/>
      <c r="C9" s="279"/>
      <c r="D9" s="279"/>
      <c r="E9" s="279"/>
      <c r="F9" s="279"/>
      <c r="G9" s="279"/>
      <c r="H9" s="279"/>
      <c r="I9" s="279"/>
      <c r="J9" s="279"/>
      <c r="K9" s="279"/>
      <c r="L9" s="279"/>
      <c r="M9" s="279"/>
      <c r="N9" s="279"/>
    </row>
    <row r="10" spans="1:14" s="11" customFormat="1" ht="18.75" customHeight="1" x14ac:dyDescent="0.35">
      <c r="A10" s="9"/>
      <c r="B10" s="10"/>
      <c r="C10" s="10"/>
      <c r="D10" s="10"/>
      <c r="E10" s="10"/>
      <c r="F10" s="10"/>
      <c r="G10" s="10"/>
      <c r="H10" s="10"/>
      <c r="I10" s="10"/>
      <c r="J10" s="10"/>
      <c r="K10" s="10"/>
      <c r="L10" s="10"/>
      <c r="M10" s="10"/>
      <c r="N10" s="10"/>
    </row>
    <row r="11" spans="1:14" ht="15.65" customHeight="1" x14ac:dyDescent="0.35">
      <c r="A11" s="282" t="s">
        <v>130</v>
      </c>
      <c r="B11" s="287" t="s">
        <v>131</v>
      </c>
      <c r="C11" s="287" t="s">
        <v>169</v>
      </c>
      <c r="D11" s="287" t="s">
        <v>170</v>
      </c>
      <c r="E11" s="287" t="s">
        <v>171</v>
      </c>
      <c r="F11" s="287" t="s">
        <v>172</v>
      </c>
      <c r="G11" s="260" t="s">
        <v>3</v>
      </c>
      <c r="H11" s="261"/>
      <c r="I11" s="261"/>
      <c r="J11" s="261"/>
      <c r="K11" s="261"/>
      <c r="L11" s="261"/>
      <c r="M11" s="261"/>
      <c r="N11" s="262"/>
    </row>
    <row r="12" spans="1:14" ht="33" customHeight="1" x14ac:dyDescent="0.35">
      <c r="A12" s="291"/>
      <c r="B12" s="283"/>
      <c r="C12" s="283"/>
      <c r="D12" s="283"/>
      <c r="E12" s="283"/>
      <c r="F12" s="283"/>
      <c r="G12" s="289" t="s">
        <v>177</v>
      </c>
      <c r="H12" s="290"/>
      <c r="I12" s="265" t="s">
        <v>178</v>
      </c>
      <c r="J12" s="266"/>
      <c r="K12" s="267" t="s">
        <v>179</v>
      </c>
      <c r="L12" s="266"/>
      <c r="M12" s="267" t="s">
        <v>180</v>
      </c>
      <c r="N12" s="268"/>
    </row>
    <row r="13" spans="1:14" ht="37.5" customHeight="1" x14ac:dyDescent="0.35">
      <c r="A13" s="292"/>
      <c r="B13" s="288"/>
      <c r="C13" s="288"/>
      <c r="D13" s="288"/>
      <c r="E13" s="288"/>
      <c r="F13" s="288"/>
      <c r="G13" s="12" t="s">
        <v>143</v>
      </c>
      <c r="H13" s="13" t="s">
        <v>156</v>
      </c>
      <c r="I13" s="14" t="s">
        <v>143</v>
      </c>
      <c r="J13" s="15" t="s">
        <v>156</v>
      </c>
      <c r="K13" s="16" t="s">
        <v>143</v>
      </c>
      <c r="L13" s="15" t="s">
        <v>156</v>
      </c>
      <c r="M13" s="16" t="s">
        <v>143</v>
      </c>
      <c r="N13" s="17" t="s">
        <v>4</v>
      </c>
    </row>
    <row r="14" spans="1:14" s="21" customFormat="1" ht="19.5" customHeight="1" x14ac:dyDescent="0.3">
      <c r="A14" s="18"/>
      <c r="B14" s="19" t="s">
        <v>138</v>
      </c>
      <c r="C14" s="19"/>
      <c r="D14" s="19"/>
      <c r="E14" s="19"/>
      <c r="F14" s="19"/>
      <c r="G14" s="49">
        <v>184432.43</v>
      </c>
      <c r="H14" s="50">
        <v>92118.49</v>
      </c>
      <c r="I14" s="20"/>
      <c r="J14" s="20"/>
      <c r="K14" s="20"/>
      <c r="L14" s="20"/>
      <c r="M14" s="20"/>
      <c r="N14" s="20"/>
    </row>
    <row r="15" spans="1:14" s="24" customFormat="1" ht="14.5" x14ac:dyDescent="0.3">
      <c r="A15" s="18"/>
      <c r="B15" s="22" t="s">
        <v>157</v>
      </c>
      <c r="C15" s="22"/>
      <c r="D15" s="22"/>
      <c r="E15" s="22"/>
      <c r="F15" s="22"/>
      <c r="G15" s="1"/>
      <c r="H15" s="50">
        <v>0</v>
      </c>
      <c r="I15" s="23"/>
      <c r="J15" s="23"/>
      <c r="K15" s="23"/>
      <c r="L15" s="23"/>
      <c r="M15" s="23"/>
      <c r="N15" s="23"/>
    </row>
    <row r="16" spans="1:14" s="24" customFormat="1" ht="14.5" x14ac:dyDescent="0.3">
      <c r="A16" s="18"/>
      <c r="B16" s="25"/>
      <c r="C16" s="25"/>
      <c r="D16" s="25"/>
      <c r="E16" s="25"/>
      <c r="F16" s="25"/>
      <c r="G16" s="26"/>
      <c r="H16" s="26"/>
      <c r="I16" s="27"/>
      <c r="J16" s="27"/>
      <c r="K16" s="27"/>
      <c r="L16" s="27"/>
      <c r="M16" s="27"/>
      <c r="N16" s="27"/>
    </row>
    <row r="17" spans="1:14" s="24" customFormat="1" ht="14.5" x14ac:dyDescent="0.35">
      <c r="A17" s="136" t="s">
        <v>7</v>
      </c>
      <c r="B17" s="137" t="s">
        <v>6</v>
      </c>
      <c r="C17" s="181"/>
      <c r="D17" s="181"/>
      <c r="E17" s="181"/>
      <c r="F17" s="185"/>
      <c r="G17" s="51">
        <v>59035.82</v>
      </c>
      <c r="H17" s="52">
        <f>SUM(H18:H22)</f>
        <v>77135.67</v>
      </c>
      <c r="I17" s="52">
        <v>107953.11</v>
      </c>
      <c r="J17" s="52">
        <f>SUM(J18:J22)</f>
        <v>186102.68</v>
      </c>
      <c r="K17" s="52">
        <v>209518.74</v>
      </c>
      <c r="L17" s="52">
        <f>SUM(L18:L22)</f>
        <v>301916.83</v>
      </c>
      <c r="M17" s="52">
        <v>325272.34999999998</v>
      </c>
      <c r="N17" s="53">
        <f>SUM(N18:N22)</f>
        <v>441415.52</v>
      </c>
    </row>
    <row r="18" spans="1:14" s="24" customFormat="1" ht="26" x14ac:dyDescent="0.35">
      <c r="A18" s="138"/>
      <c r="B18" s="177"/>
      <c r="C18" s="191" t="s">
        <v>188</v>
      </c>
      <c r="D18" s="191" t="s">
        <v>189</v>
      </c>
      <c r="E18" s="191" t="s">
        <v>190</v>
      </c>
      <c r="F18" s="193" t="s">
        <v>191</v>
      </c>
      <c r="G18" s="194"/>
      <c r="H18" s="195">
        <v>22869.4</v>
      </c>
      <c r="I18" s="196"/>
      <c r="J18" s="195">
        <v>45738.8</v>
      </c>
      <c r="K18" s="196"/>
      <c r="L18" s="195">
        <v>68608.2</v>
      </c>
      <c r="M18" s="196"/>
      <c r="N18" s="197">
        <v>91477.59</v>
      </c>
    </row>
    <row r="19" spans="1:14" s="24" customFormat="1" ht="39" x14ac:dyDescent="0.35">
      <c r="A19" s="138"/>
      <c r="B19" s="177"/>
      <c r="C19" s="198" t="s">
        <v>192</v>
      </c>
      <c r="D19" s="198" t="s">
        <v>193</v>
      </c>
      <c r="E19" s="198" t="s">
        <v>190</v>
      </c>
      <c r="F19" s="199" t="s">
        <v>191</v>
      </c>
      <c r="G19" s="200"/>
      <c r="H19" s="201">
        <v>52741.96</v>
      </c>
      <c r="I19" s="202"/>
      <c r="J19" s="201">
        <v>105483.92</v>
      </c>
      <c r="K19" s="202"/>
      <c r="L19" s="201">
        <v>158225.88</v>
      </c>
      <c r="M19" s="202"/>
      <c r="N19" s="203">
        <v>210967.85</v>
      </c>
    </row>
    <row r="20" spans="1:14" s="24" customFormat="1" ht="39" x14ac:dyDescent="0.35">
      <c r="A20" s="138"/>
      <c r="B20" s="177"/>
      <c r="C20" s="198" t="s">
        <v>194</v>
      </c>
      <c r="D20" s="198" t="s">
        <v>195</v>
      </c>
      <c r="E20" s="198" t="s">
        <v>196</v>
      </c>
      <c r="F20" s="199" t="s">
        <v>197</v>
      </c>
      <c r="G20" s="200"/>
      <c r="H20" s="201">
        <v>1524.31</v>
      </c>
      <c r="I20" s="202"/>
      <c r="J20" s="201">
        <v>4901.3100000000004</v>
      </c>
      <c r="K20" s="202"/>
      <c r="L20" s="201">
        <v>10131</v>
      </c>
      <c r="M20" s="202"/>
      <c r="N20" s="203">
        <v>13507.99</v>
      </c>
    </row>
    <row r="21" spans="1:14" s="24" customFormat="1" ht="39" x14ac:dyDescent="0.35">
      <c r="A21" s="138"/>
      <c r="B21" s="177"/>
      <c r="C21" s="198" t="s">
        <v>198</v>
      </c>
      <c r="D21" s="198" t="s">
        <v>195</v>
      </c>
      <c r="E21" s="198" t="s">
        <v>199</v>
      </c>
      <c r="F21" s="199" t="s">
        <v>200</v>
      </c>
      <c r="G21" s="200"/>
      <c r="H21" s="201">
        <v>0</v>
      </c>
      <c r="I21" s="202"/>
      <c r="J21" s="201">
        <v>29278.65</v>
      </c>
      <c r="K21" s="202"/>
      <c r="L21" s="201">
        <v>64251.75</v>
      </c>
      <c r="M21" s="202"/>
      <c r="N21" s="203">
        <v>124062.09</v>
      </c>
    </row>
    <row r="22" spans="1:14" s="24" customFormat="1" ht="26" x14ac:dyDescent="0.35">
      <c r="A22" s="138"/>
      <c r="B22" s="177"/>
      <c r="C22" s="178" t="s">
        <v>201</v>
      </c>
      <c r="D22" s="178" t="s">
        <v>202</v>
      </c>
      <c r="E22" s="178" t="s">
        <v>190</v>
      </c>
      <c r="F22" s="182" t="s">
        <v>203</v>
      </c>
      <c r="G22" s="186"/>
      <c r="H22" s="188">
        <v>0</v>
      </c>
      <c r="I22" s="187"/>
      <c r="J22" s="188">
        <v>700</v>
      </c>
      <c r="K22" s="187"/>
      <c r="L22" s="188">
        <v>700</v>
      </c>
      <c r="M22" s="187"/>
      <c r="N22" s="189">
        <v>1400</v>
      </c>
    </row>
    <row r="23" spans="1:14" ht="14.5" x14ac:dyDescent="0.35">
      <c r="A23" s="138" t="s">
        <v>13</v>
      </c>
      <c r="B23" s="137" t="s">
        <v>12</v>
      </c>
      <c r="C23" s="180"/>
      <c r="D23" s="180"/>
      <c r="E23" s="180"/>
      <c r="F23" s="184"/>
      <c r="G23" s="58"/>
      <c r="H23" s="60">
        <v>0</v>
      </c>
      <c r="I23" s="60">
        <v>93159.23</v>
      </c>
      <c r="J23" s="60">
        <v>93724.4</v>
      </c>
      <c r="K23" s="60">
        <v>104306.01</v>
      </c>
      <c r="L23" s="60">
        <v>104935.6</v>
      </c>
      <c r="M23" s="60">
        <v>153062.15</v>
      </c>
      <c r="N23" s="61">
        <v>154000</v>
      </c>
    </row>
    <row r="24" spans="1:14" ht="26" x14ac:dyDescent="0.35">
      <c r="A24" s="138"/>
      <c r="B24" s="177"/>
      <c r="C24" s="180" t="s">
        <v>204</v>
      </c>
      <c r="D24" s="180" t="s">
        <v>205</v>
      </c>
      <c r="E24" s="180" t="s">
        <v>206</v>
      </c>
      <c r="F24" s="184" t="s">
        <v>200</v>
      </c>
      <c r="G24" s="58"/>
      <c r="H24" s="67">
        <v>0</v>
      </c>
      <c r="I24" s="60"/>
      <c r="J24" s="67">
        <v>93724.4</v>
      </c>
      <c r="K24" s="60"/>
      <c r="L24" s="67">
        <v>104935.6</v>
      </c>
      <c r="M24" s="60"/>
      <c r="N24" s="69">
        <v>154000</v>
      </c>
    </row>
    <row r="25" spans="1:14" ht="29" x14ac:dyDescent="0.35">
      <c r="A25" s="141" t="s">
        <v>5</v>
      </c>
      <c r="B25" s="142" t="s">
        <v>136</v>
      </c>
      <c r="C25" s="179"/>
      <c r="D25" s="179"/>
      <c r="E25" s="179"/>
      <c r="F25" s="183"/>
      <c r="G25" s="62">
        <f t="shared" ref="G25:N25" si="0">+G17+G23</f>
        <v>59035.82</v>
      </c>
      <c r="H25" s="63">
        <f t="shared" si="0"/>
        <v>77135.67</v>
      </c>
      <c r="I25" s="63">
        <f t="shared" si="0"/>
        <v>201112.34</v>
      </c>
      <c r="J25" s="63">
        <f t="shared" si="0"/>
        <v>279827.07999999996</v>
      </c>
      <c r="K25" s="63">
        <f t="shared" si="0"/>
        <v>313824.75</v>
      </c>
      <c r="L25" s="63">
        <f t="shared" si="0"/>
        <v>406852.43000000005</v>
      </c>
      <c r="M25" s="63">
        <f t="shared" si="0"/>
        <v>478334.5</v>
      </c>
      <c r="N25" s="64">
        <f t="shared" si="0"/>
        <v>595415.52</v>
      </c>
    </row>
    <row r="26" spans="1:14" s="34" customFormat="1" ht="14.5" x14ac:dyDescent="0.35">
      <c r="A26" s="138" t="s">
        <v>173</v>
      </c>
      <c r="B26" s="137" t="s">
        <v>14</v>
      </c>
      <c r="C26" s="190"/>
      <c r="D26" s="190"/>
      <c r="E26" s="190"/>
      <c r="F26" s="192"/>
      <c r="G26" s="65">
        <v>3573.82</v>
      </c>
      <c r="H26" s="67">
        <f>SUM(H27:H34)</f>
        <v>0</v>
      </c>
      <c r="I26" s="67">
        <v>67848.62</v>
      </c>
      <c r="J26" s="67">
        <f>SUM(J27:J34)</f>
        <v>82214.06</v>
      </c>
      <c r="K26" s="67">
        <v>69824.62</v>
      </c>
      <c r="L26" s="67">
        <f>SUM(L27:L34)</f>
        <v>124542.13</v>
      </c>
      <c r="M26" s="67">
        <v>79303.28</v>
      </c>
      <c r="N26" s="69">
        <f>SUM(N27:N34)</f>
        <v>157976.79999999999</v>
      </c>
    </row>
    <row r="27" spans="1:14" s="34" customFormat="1" ht="39" x14ac:dyDescent="0.35">
      <c r="A27" s="138"/>
      <c r="B27" s="177"/>
      <c r="C27" s="191" t="s">
        <v>207</v>
      </c>
      <c r="D27" s="191" t="s">
        <v>208</v>
      </c>
      <c r="E27" s="191" t="s">
        <v>209</v>
      </c>
      <c r="F27" s="193" t="s">
        <v>203</v>
      </c>
      <c r="G27" s="207"/>
      <c r="H27" s="208">
        <v>0</v>
      </c>
      <c r="I27" s="208"/>
      <c r="J27" s="208">
        <v>9450</v>
      </c>
      <c r="K27" s="208"/>
      <c r="L27" s="208">
        <v>9450</v>
      </c>
      <c r="M27" s="208"/>
      <c r="N27" s="209">
        <v>18900</v>
      </c>
    </row>
    <row r="28" spans="1:14" s="34" customFormat="1" ht="39" x14ac:dyDescent="0.35">
      <c r="A28" s="138"/>
      <c r="B28" s="177"/>
      <c r="C28" s="198" t="s">
        <v>210</v>
      </c>
      <c r="D28" s="198" t="s">
        <v>208</v>
      </c>
      <c r="E28" s="198" t="s">
        <v>190</v>
      </c>
      <c r="F28" s="199" t="s">
        <v>200</v>
      </c>
      <c r="G28" s="210"/>
      <c r="H28" s="211">
        <v>0</v>
      </c>
      <c r="I28" s="211"/>
      <c r="J28" s="211">
        <v>0</v>
      </c>
      <c r="K28" s="211"/>
      <c r="L28" s="211">
        <v>1058.72</v>
      </c>
      <c r="M28" s="211"/>
      <c r="N28" s="212">
        <v>2600</v>
      </c>
    </row>
    <row r="29" spans="1:14" s="34" customFormat="1" ht="39" x14ac:dyDescent="0.35">
      <c r="A29" s="138"/>
      <c r="B29" s="177"/>
      <c r="C29" s="198" t="s">
        <v>211</v>
      </c>
      <c r="D29" s="198" t="s">
        <v>208</v>
      </c>
      <c r="E29" s="198" t="s">
        <v>190</v>
      </c>
      <c r="F29" s="199" t="s">
        <v>200</v>
      </c>
      <c r="G29" s="210"/>
      <c r="H29" s="211">
        <v>0</v>
      </c>
      <c r="I29" s="211"/>
      <c r="J29" s="211">
        <v>0</v>
      </c>
      <c r="K29" s="211"/>
      <c r="L29" s="211">
        <v>0</v>
      </c>
      <c r="M29" s="211"/>
      <c r="N29" s="212">
        <v>2000</v>
      </c>
    </row>
    <row r="30" spans="1:14" s="34" customFormat="1" ht="52" x14ac:dyDescent="0.35">
      <c r="A30" s="138"/>
      <c r="B30" s="177"/>
      <c r="C30" s="198" t="s">
        <v>212</v>
      </c>
      <c r="D30" s="198" t="s">
        <v>208</v>
      </c>
      <c r="E30" s="198" t="s">
        <v>209</v>
      </c>
      <c r="F30" s="199" t="s">
        <v>197</v>
      </c>
      <c r="G30" s="210"/>
      <c r="H30" s="211">
        <v>0</v>
      </c>
      <c r="I30" s="211"/>
      <c r="J30" s="211">
        <v>0</v>
      </c>
      <c r="K30" s="211"/>
      <c r="L30" s="211">
        <v>14552</v>
      </c>
      <c r="M30" s="211"/>
      <c r="N30" s="212">
        <v>14552</v>
      </c>
    </row>
    <row r="31" spans="1:14" s="34" customFormat="1" ht="26" x14ac:dyDescent="0.35">
      <c r="A31" s="138"/>
      <c r="B31" s="177"/>
      <c r="C31" s="198" t="s">
        <v>213</v>
      </c>
      <c r="D31" s="198" t="s">
        <v>208</v>
      </c>
      <c r="E31" s="198" t="s">
        <v>190</v>
      </c>
      <c r="F31" s="199" t="s">
        <v>200</v>
      </c>
      <c r="G31" s="210"/>
      <c r="H31" s="211">
        <v>0</v>
      </c>
      <c r="I31" s="211"/>
      <c r="J31" s="211">
        <v>18274.54</v>
      </c>
      <c r="K31" s="211"/>
      <c r="L31" s="211">
        <v>19626.89</v>
      </c>
      <c r="M31" s="211"/>
      <c r="N31" s="212">
        <v>27320.28</v>
      </c>
    </row>
    <row r="32" spans="1:14" s="34" customFormat="1" ht="39" x14ac:dyDescent="0.35">
      <c r="A32" s="138"/>
      <c r="B32" s="177"/>
      <c r="C32" s="198" t="s">
        <v>214</v>
      </c>
      <c r="D32" s="198" t="s">
        <v>215</v>
      </c>
      <c r="E32" s="198" t="s">
        <v>216</v>
      </c>
      <c r="F32" s="199" t="s">
        <v>203</v>
      </c>
      <c r="G32" s="210"/>
      <c r="H32" s="211">
        <v>0</v>
      </c>
      <c r="I32" s="211"/>
      <c r="J32" s="211">
        <v>12750</v>
      </c>
      <c r="K32" s="211"/>
      <c r="L32" s="211">
        <v>12750</v>
      </c>
      <c r="M32" s="211"/>
      <c r="N32" s="212">
        <v>25500</v>
      </c>
    </row>
    <row r="33" spans="1:14" s="34" customFormat="1" ht="39" x14ac:dyDescent="0.35">
      <c r="A33" s="138"/>
      <c r="B33" s="177"/>
      <c r="C33" s="198" t="s">
        <v>217</v>
      </c>
      <c r="D33" s="198" t="s">
        <v>215</v>
      </c>
      <c r="E33" s="198" t="s">
        <v>218</v>
      </c>
      <c r="F33" s="199" t="s">
        <v>200</v>
      </c>
      <c r="G33" s="210"/>
      <c r="H33" s="211">
        <v>0</v>
      </c>
      <c r="I33" s="211"/>
      <c r="J33" s="211">
        <v>41739.519999999997</v>
      </c>
      <c r="K33" s="211"/>
      <c r="L33" s="211">
        <v>41739.519999999997</v>
      </c>
      <c r="M33" s="211"/>
      <c r="N33" s="212">
        <v>41739.519999999997</v>
      </c>
    </row>
    <row r="34" spans="1:14" s="34" customFormat="1" ht="65" x14ac:dyDescent="0.35">
      <c r="A34" s="138"/>
      <c r="B34" s="177"/>
      <c r="C34" s="178" t="s">
        <v>219</v>
      </c>
      <c r="D34" s="178" t="s">
        <v>220</v>
      </c>
      <c r="E34" s="178" t="s">
        <v>221</v>
      </c>
      <c r="F34" s="182" t="s">
        <v>197</v>
      </c>
      <c r="G34" s="206"/>
      <c r="H34" s="204">
        <v>0</v>
      </c>
      <c r="I34" s="204"/>
      <c r="J34" s="204">
        <v>0</v>
      </c>
      <c r="K34" s="204"/>
      <c r="L34" s="204">
        <v>25365</v>
      </c>
      <c r="M34" s="204"/>
      <c r="N34" s="205">
        <v>25365</v>
      </c>
    </row>
    <row r="35" spans="1:14" ht="14.5" x14ac:dyDescent="0.35">
      <c r="A35" s="141" t="s">
        <v>15</v>
      </c>
      <c r="B35" s="143" t="s">
        <v>135</v>
      </c>
      <c r="C35" s="179"/>
      <c r="D35" s="179"/>
      <c r="E35" s="179"/>
      <c r="F35" s="183"/>
      <c r="G35" s="62">
        <f t="shared" ref="G35:N35" si="1">+G26</f>
        <v>3573.82</v>
      </c>
      <c r="H35" s="63">
        <f t="shared" si="1"/>
        <v>0</v>
      </c>
      <c r="I35" s="63">
        <f t="shared" si="1"/>
        <v>67848.62</v>
      </c>
      <c r="J35" s="63">
        <f t="shared" si="1"/>
        <v>82214.06</v>
      </c>
      <c r="K35" s="63">
        <f t="shared" si="1"/>
        <v>69824.62</v>
      </c>
      <c r="L35" s="63">
        <f t="shared" si="1"/>
        <v>124542.13</v>
      </c>
      <c r="M35" s="63">
        <f t="shared" si="1"/>
        <v>79303.28</v>
      </c>
      <c r="N35" s="64">
        <f t="shared" si="1"/>
        <v>157976.79999999999</v>
      </c>
    </row>
    <row r="36" spans="1:14" ht="14.5" x14ac:dyDescent="0.35">
      <c r="A36" s="138" t="s">
        <v>22</v>
      </c>
      <c r="B36" s="144" t="s">
        <v>21</v>
      </c>
      <c r="C36" s="190"/>
      <c r="D36" s="190"/>
      <c r="E36" s="190"/>
      <c r="F36" s="192"/>
      <c r="G36" s="65">
        <v>23466.13</v>
      </c>
      <c r="H36" s="67">
        <f>SUM(H37:H55)</f>
        <v>25530.53</v>
      </c>
      <c r="I36" s="67">
        <v>44795.9</v>
      </c>
      <c r="J36" s="67">
        <f>SUM(J37:J55)</f>
        <v>68397.39</v>
      </c>
      <c r="K36" s="67">
        <v>61926.49</v>
      </c>
      <c r="L36" s="67">
        <f>SUM(L37:L55)</f>
        <v>95686.299999999974</v>
      </c>
      <c r="M36" s="67">
        <v>89784.72</v>
      </c>
      <c r="N36" s="69">
        <f>SUM(N37:N55)</f>
        <v>127662.39999999999</v>
      </c>
    </row>
    <row r="37" spans="1:14" ht="26" x14ac:dyDescent="0.35">
      <c r="A37" s="138"/>
      <c r="B37" s="213"/>
      <c r="C37" s="191" t="s">
        <v>222</v>
      </c>
      <c r="D37" s="191" t="s">
        <v>223</v>
      </c>
      <c r="E37" s="191" t="s">
        <v>190</v>
      </c>
      <c r="F37" s="193" t="s">
        <v>224</v>
      </c>
      <c r="G37" s="207"/>
      <c r="H37" s="208">
        <v>106.67</v>
      </c>
      <c r="I37" s="208"/>
      <c r="J37" s="208">
        <v>213.34</v>
      </c>
      <c r="K37" s="208"/>
      <c r="L37" s="208">
        <v>320.01</v>
      </c>
      <c r="M37" s="208"/>
      <c r="N37" s="209">
        <v>462.23</v>
      </c>
    </row>
    <row r="38" spans="1:14" ht="39" x14ac:dyDescent="0.35">
      <c r="A38" s="138"/>
      <c r="B38" s="213"/>
      <c r="C38" s="198" t="s">
        <v>225</v>
      </c>
      <c r="D38" s="198" t="s">
        <v>223</v>
      </c>
      <c r="E38" s="198" t="s">
        <v>226</v>
      </c>
      <c r="F38" s="199" t="s">
        <v>191</v>
      </c>
      <c r="G38" s="210"/>
      <c r="H38" s="211">
        <v>271.41000000000003</v>
      </c>
      <c r="I38" s="211"/>
      <c r="J38" s="211">
        <v>542.82000000000005</v>
      </c>
      <c r="K38" s="211"/>
      <c r="L38" s="211">
        <v>814.23</v>
      </c>
      <c r="M38" s="211"/>
      <c r="N38" s="212">
        <v>1085.6500000000001</v>
      </c>
    </row>
    <row r="39" spans="1:14" ht="52" x14ac:dyDescent="0.35">
      <c r="A39" s="138"/>
      <c r="B39" s="213"/>
      <c r="C39" s="198" t="s">
        <v>227</v>
      </c>
      <c r="D39" s="198" t="s">
        <v>223</v>
      </c>
      <c r="E39" s="198" t="s">
        <v>226</v>
      </c>
      <c r="F39" s="199" t="s">
        <v>191</v>
      </c>
      <c r="G39" s="210"/>
      <c r="H39" s="211">
        <v>102</v>
      </c>
      <c r="I39" s="211"/>
      <c r="J39" s="211">
        <v>204</v>
      </c>
      <c r="K39" s="211"/>
      <c r="L39" s="211">
        <v>306</v>
      </c>
      <c r="M39" s="211"/>
      <c r="N39" s="212">
        <v>408</v>
      </c>
    </row>
    <row r="40" spans="1:14" ht="26" x14ac:dyDescent="0.35">
      <c r="A40" s="138"/>
      <c r="B40" s="213"/>
      <c r="C40" s="198" t="s">
        <v>228</v>
      </c>
      <c r="D40" s="198" t="s">
        <v>223</v>
      </c>
      <c r="E40" s="198" t="s">
        <v>190</v>
      </c>
      <c r="F40" s="199" t="s">
        <v>191</v>
      </c>
      <c r="G40" s="210"/>
      <c r="H40" s="211">
        <v>50</v>
      </c>
      <c r="I40" s="211"/>
      <c r="J40" s="211">
        <v>100</v>
      </c>
      <c r="K40" s="211"/>
      <c r="L40" s="211">
        <v>150</v>
      </c>
      <c r="M40" s="211"/>
      <c r="N40" s="212">
        <v>199.99</v>
      </c>
    </row>
    <row r="41" spans="1:14" ht="26" x14ac:dyDescent="0.35">
      <c r="A41" s="138"/>
      <c r="B41" s="213"/>
      <c r="C41" s="198" t="s">
        <v>229</v>
      </c>
      <c r="D41" s="198" t="s">
        <v>223</v>
      </c>
      <c r="E41" s="198" t="s">
        <v>190</v>
      </c>
      <c r="F41" s="199" t="s">
        <v>200</v>
      </c>
      <c r="G41" s="210"/>
      <c r="H41" s="211">
        <v>903.87</v>
      </c>
      <c r="I41" s="211"/>
      <c r="J41" s="211">
        <v>2037.5</v>
      </c>
      <c r="K41" s="211"/>
      <c r="L41" s="211">
        <v>2852.62</v>
      </c>
      <c r="M41" s="211"/>
      <c r="N41" s="212">
        <v>6078.47</v>
      </c>
    </row>
    <row r="42" spans="1:14" ht="26" x14ac:dyDescent="0.35">
      <c r="A42" s="138"/>
      <c r="B42" s="213"/>
      <c r="C42" s="198" t="s">
        <v>230</v>
      </c>
      <c r="D42" s="198" t="s">
        <v>223</v>
      </c>
      <c r="E42" s="198" t="s">
        <v>190</v>
      </c>
      <c r="F42" s="199" t="s">
        <v>191</v>
      </c>
      <c r="G42" s="210"/>
      <c r="H42" s="211">
        <v>2929.91</v>
      </c>
      <c r="I42" s="211"/>
      <c r="J42" s="211">
        <v>5859.82</v>
      </c>
      <c r="K42" s="211"/>
      <c r="L42" s="211">
        <v>8789.73</v>
      </c>
      <c r="M42" s="211"/>
      <c r="N42" s="212">
        <v>11719.62</v>
      </c>
    </row>
    <row r="43" spans="1:14" ht="26" x14ac:dyDescent="0.35">
      <c r="A43" s="138"/>
      <c r="B43" s="213"/>
      <c r="C43" s="198" t="s">
        <v>231</v>
      </c>
      <c r="D43" s="198" t="s">
        <v>223</v>
      </c>
      <c r="E43" s="198" t="s">
        <v>190</v>
      </c>
      <c r="F43" s="199" t="s">
        <v>191</v>
      </c>
      <c r="G43" s="210"/>
      <c r="H43" s="211">
        <v>5362.13</v>
      </c>
      <c r="I43" s="211"/>
      <c r="J43" s="211">
        <v>10724.26</v>
      </c>
      <c r="K43" s="211"/>
      <c r="L43" s="211">
        <v>16086.39</v>
      </c>
      <c r="M43" s="211"/>
      <c r="N43" s="212">
        <v>21448.53</v>
      </c>
    </row>
    <row r="44" spans="1:14" ht="26" x14ac:dyDescent="0.35">
      <c r="A44" s="138"/>
      <c r="B44" s="213"/>
      <c r="C44" s="198" t="s">
        <v>232</v>
      </c>
      <c r="D44" s="198" t="s">
        <v>223</v>
      </c>
      <c r="E44" s="198" t="s">
        <v>190</v>
      </c>
      <c r="F44" s="199" t="s">
        <v>191</v>
      </c>
      <c r="G44" s="210"/>
      <c r="H44" s="211">
        <v>515.98</v>
      </c>
      <c r="I44" s="211"/>
      <c r="J44" s="211">
        <v>1031.96</v>
      </c>
      <c r="K44" s="211"/>
      <c r="L44" s="211">
        <v>1547.94</v>
      </c>
      <c r="M44" s="211"/>
      <c r="N44" s="212">
        <v>2063.92</v>
      </c>
    </row>
    <row r="45" spans="1:14" ht="39" x14ac:dyDescent="0.35">
      <c r="A45" s="138"/>
      <c r="B45" s="213"/>
      <c r="C45" s="198" t="s">
        <v>233</v>
      </c>
      <c r="D45" s="198" t="s">
        <v>223</v>
      </c>
      <c r="E45" s="198" t="s">
        <v>234</v>
      </c>
      <c r="F45" s="199" t="s">
        <v>200</v>
      </c>
      <c r="G45" s="210"/>
      <c r="H45" s="211">
        <v>0</v>
      </c>
      <c r="I45" s="211"/>
      <c r="J45" s="211">
        <v>1315.38</v>
      </c>
      <c r="K45" s="211"/>
      <c r="L45" s="211">
        <v>3318.09</v>
      </c>
      <c r="M45" s="211"/>
      <c r="N45" s="212">
        <v>5810</v>
      </c>
    </row>
    <row r="46" spans="1:14" ht="26" x14ac:dyDescent="0.35">
      <c r="A46" s="138"/>
      <c r="B46" s="213"/>
      <c r="C46" s="198" t="s">
        <v>235</v>
      </c>
      <c r="D46" s="198" t="s">
        <v>236</v>
      </c>
      <c r="E46" s="198" t="s">
        <v>237</v>
      </c>
      <c r="F46" s="199" t="s">
        <v>200</v>
      </c>
      <c r="G46" s="210"/>
      <c r="H46" s="211">
        <v>0</v>
      </c>
      <c r="I46" s="211"/>
      <c r="J46" s="211">
        <v>4465.2</v>
      </c>
      <c r="K46" s="211"/>
      <c r="L46" s="211">
        <v>4465.2</v>
      </c>
      <c r="M46" s="211"/>
      <c r="N46" s="212">
        <v>6000</v>
      </c>
    </row>
    <row r="47" spans="1:14" ht="26" x14ac:dyDescent="0.35">
      <c r="A47" s="138"/>
      <c r="B47" s="213"/>
      <c r="C47" s="198" t="s">
        <v>238</v>
      </c>
      <c r="D47" s="198" t="s">
        <v>239</v>
      </c>
      <c r="E47" s="198" t="s">
        <v>190</v>
      </c>
      <c r="F47" s="199" t="s">
        <v>191</v>
      </c>
      <c r="G47" s="210"/>
      <c r="H47" s="211">
        <v>7249.8</v>
      </c>
      <c r="I47" s="211"/>
      <c r="J47" s="211">
        <v>14499.6</v>
      </c>
      <c r="K47" s="211"/>
      <c r="L47" s="211">
        <v>21749.4</v>
      </c>
      <c r="M47" s="211"/>
      <c r="N47" s="212">
        <v>28999.19</v>
      </c>
    </row>
    <row r="48" spans="1:14" ht="26" x14ac:dyDescent="0.35">
      <c r="A48" s="138"/>
      <c r="B48" s="213"/>
      <c r="C48" s="198" t="s">
        <v>240</v>
      </c>
      <c r="D48" s="198" t="s">
        <v>239</v>
      </c>
      <c r="E48" s="198" t="s">
        <v>190</v>
      </c>
      <c r="F48" s="199" t="s">
        <v>191</v>
      </c>
      <c r="G48" s="210"/>
      <c r="H48" s="211">
        <v>3005.75</v>
      </c>
      <c r="I48" s="211"/>
      <c r="J48" s="211">
        <v>6011.5</v>
      </c>
      <c r="K48" s="211"/>
      <c r="L48" s="211">
        <v>9017.25</v>
      </c>
      <c r="M48" s="211"/>
      <c r="N48" s="212">
        <v>12023</v>
      </c>
    </row>
    <row r="49" spans="1:14" ht="26" x14ac:dyDescent="0.35">
      <c r="A49" s="138"/>
      <c r="B49" s="213"/>
      <c r="C49" s="198" t="s">
        <v>241</v>
      </c>
      <c r="D49" s="198" t="s">
        <v>236</v>
      </c>
      <c r="E49" s="198" t="s">
        <v>242</v>
      </c>
      <c r="F49" s="199" t="s">
        <v>191</v>
      </c>
      <c r="G49" s="210"/>
      <c r="H49" s="211">
        <v>2214.5500000000002</v>
      </c>
      <c r="I49" s="211"/>
      <c r="J49" s="211">
        <v>4429.1000000000004</v>
      </c>
      <c r="K49" s="211"/>
      <c r="L49" s="211">
        <v>6643.65</v>
      </c>
      <c r="M49" s="211"/>
      <c r="N49" s="212">
        <v>8858.19</v>
      </c>
    </row>
    <row r="50" spans="1:14" ht="26" x14ac:dyDescent="0.35">
      <c r="A50" s="138"/>
      <c r="B50" s="213"/>
      <c r="C50" s="198" t="s">
        <v>243</v>
      </c>
      <c r="D50" s="198" t="s">
        <v>223</v>
      </c>
      <c r="E50" s="198" t="s">
        <v>226</v>
      </c>
      <c r="F50" s="199" t="s">
        <v>200</v>
      </c>
      <c r="G50" s="210"/>
      <c r="H50" s="211">
        <v>205.96</v>
      </c>
      <c r="I50" s="211"/>
      <c r="J50" s="211">
        <v>205.96</v>
      </c>
      <c r="K50" s="211"/>
      <c r="L50" s="211">
        <v>256.33999999999997</v>
      </c>
      <c r="M50" s="211"/>
      <c r="N50" s="212">
        <v>523.66</v>
      </c>
    </row>
    <row r="51" spans="1:14" ht="39" x14ac:dyDescent="0.35">
      <c r="A51" s="138"/>
      <c r="B51" s="213"/>
      <c r="C51" s="198" t="s">
        <v>244</v>
      </c>
      <c r="D51" s="198" t="s">
        <v>236</v>
      </c>
      <c r="E51" s="198" t="s">
        <v>245</v>
      </c>
      <c r="F51" s="199" t="s">
        <v>200</v>
      </c>
      <c r="G51" s="210"/>
      <c r="H51" s="211">
        <v>0</v>
      </c>
      <c r="I51" s="211"/>
      <c r="J51" s="211">
        <v>8038.83</v>
      </c>
      <c r="K51" s="211"/>
      <c r="L51" s="211">
        <v>8038.83</v>
      </c>
      <c r="M51" s="211"/>
      <c r="N51" s="212">
        <v>8038.83</v>
      </c>
    </row>
    <row r="52" spans="1:14" ht="26" x14ac:dyDescent="0.35">
      <c r="A52" s="138"/>
      <c r="B52" s="213"/>
      <c r="C52" s="198" t="s">
        <v>246</v>
      </c>
      <c r="D52" s="198" t="s">
        <v>236</v>
      </c>
      <c r="E52" s="198" t="s">
        <v>245</v>
      </c>
      <c r="F52" s="199" t="s">
        <v>200</v>
      </c>
      <c r="G52" s="210"/>
      <c r="H52" s="211">
        <v>0</v>
      </c>
      <c r="I52" s="211"/>
      <c r="J52" s="211">
        <v>3493.12</v>
      </c>
      <c r="K52" s="211"/>
      <c r="L52" s="211">
        <v>3493.12</v>
      </c>
      <c r="M52" s="211"/>
      <c r="N52" s="212">
        <v>3493.12</v>
      </c>
    </row>
    <row r="53" spans="1:14" ht="26" x14ac:dyDescent="0.35">
      <c r="A53" s="138"/>
      <c r="B53" s="213"/>
      <c r="C53" s="198" t="s">
        <v>247</v>
      </c>
      <c r="D53" s="198" t="s">
        <v>223</v>
      </c>
      <c r="E53" s="198" t="s">
        <v>190</v>
      </c>
      <c r="F53" s="199" t="s">
        <v>191</v>
      </c>
      <c r="G53" s="210"/>
      <c r="H53" s="211">
        <v>675</v>
      </c>
      <c r="I53" s="211"/>
      <c r="J53" s="211">
        <v>1350</v>
      </c>
      <c r="K53" s="211"/>
      <c r="L53" s="211">
        <v>2025</v>
      </c>
      <c r="M53" s="211"/>
      <c r="N53" s="212">
        <v>2700</v>
      </c>
    </row>
    <row r="54" spans="1:14" ht="26" x14ac:dyDescent="0.35">
      <c r="A54" s="138"/>
      <c r="B54" s="213"/>
      <c r="C54" s="198" t="s">
        <v>248</v>
      </c>
      <c r="D54" s="198" t="s">
        <v>236</v>
      </c>
      <c r="E54" s="198" t="s">
        <v>190</v>
      </c>
      <c r="F54" s="199" t="s">
        <v>191</v>
      </c>
      <c r="G54" s="210"/>
      <c r="H54" s="211">
        <v>1437.5</v>
      </c>
      <c r="I54" s="211"/>
      <c r="J54" s="211">
        <v>2875</v>
      </c>
      <c r="K54" s="211"/>
      <c r="L54" s="211">
        <v>4312.5</v>
      </c>
      <c r="M54" s="211"/>
      <c r="N54" s="212">
        <v>5750</v>
      </c>
    </row>
    <row r="55" spans="1:14" ht="26" x14ac:dyDescent="0.35">
      <c r="A55" s="138"/>
      <c r="B55" s="213"/>
      <c r="C55" s="178" t="s">
        <v>249</v>
      </c>
      <c r="D55" s="178" t="s">
        <v>250</v>
      </c>
      <c r="E55" s="178" t="s">
        <v>251</v>
      </c>
      <c r="F55" s="182" t="s">
        <v>191</v>
      </c>
      <c r="G55" s="206"/>
      <c r="H55" s="204">
        <v>500</v>
      </c>
      <c r="I55" s="204"/>
      <c r="J55" s="204">
        <v>1000</v>
      </c>
      <c r="K55" s="204"/>
      <c r="L55" s="204">
        <v>1500</v>
      </c>
      <c r="M55" s="204"/>
      <c r="N55" s="205">
        <v>2000</v>
      </c>
    </row>
    <row r="56" spans="1:14" ht="29" x14ac:dyDescent="0.35">
      <c r="A56" s="138" t="s">
        <v>24</v>
      </c>
      <c r="B56" s="144" t="s">
        <v>23</v>
      </c>
      <c r="C56" s="180"/>
      <c r="D56" s="180"/>
      <c r="E56" s="180"/>
      <c r="F56" s="184"/>
      <c r="G56" s="65">
        <v>75.8</v>
      </c>
      <c r="H56" s="67">
        <v>634.74</v>
      </c>
      <c r="I56" s="67">
        <v>543.70000000000005</v>
      </c>
      <c r="J56" s="67">
        <v>1269.48</v>
      </c>
      <c r="K56" s="67">
        <v>833</v>
      </c>
      <c r="L56" s="67">
        <v>1904.22</v>
      </c>
      <c r="M56" s="67">
        <v>1133.3</v>
      </c>
      <c r="N56" s="69">
        <v>2538.9699999999998</v>
      </c>
    </row>
    <row r="57" spans="1:14" ht="52" x14ac:dyDescent="0.35">
      <c r="A57" s="138"/>
      <c r="B57" s="213"/>
      <c r="C57" s="180" t="s">
        <v>252</v>
      </c>
      <c r="D57" s="180" t="s">
        <v>253</v>
      </c>
      <c r="E57" s="180" t="s">
        <v>190</v>
      </c>
      <c r="F57" s="184" t="s">
        <v>191</v>
      </c>
      <c r="G57" s="65"/>
      <c r="H57" s="67">
        <v>634.74</v>
      </c>
      <c r="I57" s="67"/>
      <c r="J57" s="67">
        <v>1269.48</v>
      </c>
      <c r="K57" s="67"/>
      <c r="L57" s="67">
        <v>1904.22</v>
      </c>
      <c r="M57" s="67"/>
      <c r="N57" s="69">
        <v>2538.9699999999998</v>
      </c>
    </row>
    <row r="58" spans="1:14" ht="14.5" x14ac:dyDescent="0.35">
      <c r="A58" s="138" t="s">
        <v>26</v>
      </c>
      <c r="B58" s="137" t="s">
        <v>25</v>
      </c>
      <c r="C58" s="179"/>
      <c r="D58" s="179"/>
      <c r="E58" s="179"/>
      <c r="F58" s="183"/>
      <c r="G58" s="65"/>
      <c r="H58" s="67"/>
      <c r="I58" s="67"/>
      <c r="J58" s="67"/>
      <c r="K58" s="67"/>
      <c r="L58" s="67"/>
      <c r="M58" s="67"/>
      <c r="N58" s="69"/>
    </row>
    <row r="59" spans="1:14" ht="14.5" x14ac:dyDescent="0.35">
      <c r="A59" s="138" t="s">
        <v>28</v>
      </c>
      <c r="B59" s="137" t="s">
        <v>27</v>
      </c>
      <c r="C59" s="139"/>
      <c r="D59" s="139"/>
      <c r="E59" s="139"/>
      <c r="F59" s="140"/>
      <c r="G59" s="70"/>
      <c r="H59" s="72"/>
      <c r="I59" s="72"/>
      <c r="J59" s="72"/>
      <c r="K59" s="72"/>
      <c r="L59" s="72"/>
      <c r="M59" s="72"/>
      <c r="N59" s="74"/>
    </row>
    <row r="60" spans="1:14" ht="14.5" x14ac:dyDescent="0.35">
      <c r="A60" s="138" t="s">
        <v>30</v>
      </c>
      <c r="B60" s="137" t="s">
        <v>29</v>
      </c>
      <c r="C60" s="190"/>
      <c r="D60" s="190"/>
      <c r="E60" s="190"/>
      <c r="F60" s="192"/>
      <c r="G60" s="70">
        <v>15943.62</v>
      </c>
      <c r="H60" s="72">
        <f>SUM(H61:H68)</f>
        <v>13168.6</v>
      </c>
      <c r="I60" s="72">
        <v>16733.02</v>
      </c>
      <c r="J60" s="72">
        <f>SUM(J61:J68)</f>
        <v>50975.64</v>
      </c>
      <c r="K60" s="72">
        <v>33826.03</v>
      </c>
      <c r="L60" s="72">
        <f>SUM(L61:L68)</f>
        <v>64144.240000000005</v>
      </c>
      <c r="M60" s="72">
        <v>35883.42</v>
      </c>
      <c r="N60" s="74">
        <f>SUM(N61:N68)</f>
        <v>100959.13</v>
      </c>
    </row>
    <row r="61" spans="1:14" ht="39" x14ac:dyDescent="0.35">
      <c r="A61" s="138"/>
      <c r="B61" s="177"/>
      <c r="C61" s="191" t="s">
        <v>254</v>
      </c>
      <c r="D61" s="191" t="s">
        <v>255</v>
      </c>
      <c r="E61" s="191" t="s">
        <v>256</v>
      </c>
      <c r="F61" s="193" t="s">
        <v>197</v>
      </c>
      <c r="G61" s="215"/>
      <c r="H61" s="222">
        <v>0</v>
      </c>
      <c r="I61" s="217"/>
      <c r="J61" s="222">
        <v>992.14</v>
      </c>
      <c r="K61" s="217"/>
      <c r="L61" s="222">
        <v>992.14</v>
      </c>
      <c r="M61" s="217"/>
      <c r="N61" s="223">
        <v>992.14</v>
      </c>
    </row>
    <row r="62" spans="1:14" ht="52" x14ac:dyDescent="0.35">
      <c r="A62" s="138"/>
      <c r="B62" s="177"/>
      <c r="C62" s="198" t="s">
        <v>257</v>
      </c>
      <c r="D62" s="198" t="s">
        <v>258</v>
      </c>
      <c r="E62" s="198" t="s">
        <v>259</v>
      </c>
      <c r="F62" s="199" t="s">
        <v>191</v>
      </c>
      <c r="G62" s="224"/>
      <c r="H62" s="225">
        <v>9628.07</v>
      </c>
      <c r="I62" s="226"/>
      <c r="J62" s="225">
        <v>19256.14</v>
      </c>
      <c r="K62" s="226"/>
      <c r="L62" s="225">
        <v>28884.21</v>
      </c>
      <c r="M62" s="226"/>
      <c r="N62" s="227">
        <v>38512.29</v>
      </c>
    </row>
    <row r="63" spans="1:14" ht="26" x14ac:dyDescent="0.35">
      <c r="A63" s="138"/>
      <c r="B63" s="177"/>
      <c r="C63" s="198" t="s">
        <v>260</v>
      </c>
      <c r="D63" s="198" t="s">
        <v>258</v>
      </c>
      <c r="E63" s="198" t="s">
        <v>259</v>
      </c>
      <c r="F63" s="199" t="s">
        <v>191</v>
      </c>
      <c r="G63" s="224"/>
      <c r="H63" s="225">
        <v>760</v>
      </c>
      <c r="I63" s="226"/>
      <c r="J63" s="225">
        <v>1520</v>
      </c>
      <c r="K63" s="226"/>
      <c r="L63" s="225">
        <v>2280</v>
      </c>
      <c r="M63" s="226"/>
      <c r="N63" s="227">
        <v>3040</v>
      </c>
    </row>
    <row r="64" spans="1:14" ht="39" x14ac:dyDescent="0.35">
      <c r="A64" s="138"/>
      <c r="B64" s="177"/>
      <c r="C64" s="198" t="s">
        <v>261</v>
      </c>
      <c r="D64" s="198" t="s">
        <v>258</v>
      </c>
      <c r="E64" s="198" t="s">
        <v>259</v>
      </c>
      <c r="F64" s="199" t="s">
        <v>203</v>
      </c>
      <c r="G64" s="224"/>
      <c r="H64" s="225">
        <v>0</v>
      </c>
      <c r="I64" s="226"/>
      <c r="J64" s="225">
        <v>3000</v>
      </c>
      <c r="K64" s="226"/>
      <c r="L64" s="225">
        <v>3000</v>
      </c>
      <c r="M64" s="226"/>
      <c r="N64" s="227">
        <v>6000</v>
      </c>
    </row>
    <row r="65" spans="1:14" ht="26" x14ac:dyDescent="0.35">
      <c r="A65" s="138"/>
      <c r="B65" s="177"/>
      <c r="C65" s="198" t="s">
        <v>262</v>
      </c>
      <c r="D65" s="198" t="s">
        <v>258</v>
      </c>
      <c r="E65" s="198" t="s">
        <v>259</v>
      </c>
      <c r="F65" s="199" t="s">
        <v>191</v>
      </c>
      <c r="G65" s="224"/>
      <c r="H65" s="225">
        <v>150</v>
      </c>
      <c r="I65" s="226"/>
      <c r="J65" s="225">
        <v>300</v>
      </c>
      <c r="K65" s="226"/>
      <c r="L65" s="225">
        <v>450</v>
      </c>
      <c r="M65" s="226"/>
      <c r="N65" s="227">
        <v>600</v>
      </c>
    </row>
    <row r="66" spans="1:14" ht="39" x14ac:dyDescent="0.35">
      <c r="A66" s="138"/>
      <c r="B66" s="177"/>
      <c r="C66" s="198" t="s">
        <v>263</v>
      </c>
      <c r="D66" s="198" t="s">
        <v>264</v>
      </c>
      <c r="E66" s="198" t="s">
        <v>265</v>
      </c>
      <c r="F66" s="199" t="s">
        <v>191</v>
      </c>
      <c r="G66" s="224"/>
      <c r="H66" s="225">
        <v>2630.53</v>
      </c>
      <c r="I66" s="226"/>
      <c r="J66" s="225">
        <v>5261.06</v>
      </c>
      <c r="K66" s="226"/>
      <c r="L66" s="225">
        <v>7891.59</v>
      </c>
      <c r="M66" s="226"/>
      <c r="N66" s="227">
        <v>10522.1</v>
      </c>
    </row>
    <row r="67" spans="1:14" ht="39" x14ac:dyDescent="0.35">
      <c r="A67" s="138"/>
      <c r="B67" s="177"/>
      <c r="C67" s="198" t="s">
        <v>266</v>
      </c>
      <c r="D67" s="198" t="s">
        <v>255</v>
      </c>
      <c r="E67" s="198" t="s">
        <v>256</v>
      </c>
      <c r="F67" s="199" t="s">
        <v>203</v>
      </c>
      <c r="G67" s="224"/>
      <c r="H67" s="225">
        <v>0</v>
      </c>
      <c r="I67" s="226"/>
      <c r="J67" s="225">
        <v>10796.22</v>
      </c>
      <c r="K67" s="226"/>
      <c r="L67" s="225">
        <v>10796.22</v>
      </c>
      <c r="M67" s="226"/>
      <c r="N67" s="227">
        <v>21592.44</v>
      </c>
    </row>
    <row r="68" spans="1:14" ht="39" x14ac:dyDescent="0.35">
      <c r="A68" s="138"/>
      <c r="B68" s="177"/>
      <c r="C68" s="178" t="s">
        <v>267</v>
      </c>
      <c r="D68" s="178" t="s">
        <v>255</v>
      </c>
      <c r="E68" s="178" t="s">
        <v>256</v>
      </c>
      <c r="F68" s="182" t="s">
        <v>203</v>
      </c>
      <c r="G68" s="214"/>
      <c r="H68" s="218">
        <v>0</v>
      </c>
      <c r="I68" s="216"/>
      <c r="J68" s="218">
        <v>9850.08</v>
      </c>
      <c r="K68" s="216"/>
      <c r="L68" s="218">
        <v>9850.08</v>
      </c>
      <c r="M68" s="216"/>
      <c r="N68" s="220">
        <v>19700.16</v>
      </c>
    </row>
    <row r="69" spans="1:14" ht="14.5" x14ac:dyDescent="0.35">
      <c r="A69" s="141" t="s">
        <v>20</v>
      </c>
      <c r="B69" s="143" t="s">
        <v>119</v>
      </c>
      <c r="C69" s="179"/>
      <c r="D69" s="179"/>
      <c r="E69" s="179"/>
      <c r="F69" s="183"/>
      <c r="G69" s="62">
        <f t="shared" ref="G69:N69" si="2">+G60+G59+G58+G56+G36</f>
        <v>39485.550000000003</v>
      </c>
      <c r="H69" s="63">
        <f t="shared" si="2"/>
        <v>39333.869999999995</v>
      </c>
      <c r="I69" s="63">
        <f t="shared" si="2"/>
        <v>62072.62</v>
      </c>
      <c r="J69" s="63">
        <f t="shared" si="2"/>
        <v>120642.51000000001</v>
      </c>
      <c r="K69" s="63">
        <f t="shared" si="2"/>
        <v>96585.51999999999</v>
      </c>
      <c r="L69" s="63">
        <f t="shared" si="2"/>
        <v>161734.75999999998</v>
      </c>
      <c r="M69" s="63">
        <f t="shared" si="2"/>
        <v>126801.44</v>
      </c>
      <c r="N69" s="64">
        <f t="shared" si="2"/>
        <v>231160.5</v>
      </c>
    </row>
    <row r="70" spans="1:14" ht="14.5" x14ac:dyDescent="0.35">
      <c r="A70" s="138" t="s">
        <v>33</v>
      </c>
      <c r="B70" s="137" t="s">
        <v>32</v>
      </c>
      <c r="C70" s="139"/>
      <c r="D70" s="139"/>
      <c r="E70" s="139"/>
      <c r="F70" s="140"/>
      <c r="G70" s="70"/>
      <c r="H70" s="72"/>
      <c r="I70" s="72"/>
      <c r="J70" s="72"/>
      <c r="K70" s="72"/>
      <c r="L70" s="72"/>
      <c r="M70" s="72"/>
      <c r="N70" s="74"/>
    </row>
    <row r="71" spans="1:14" ht="14.5" x14ac:dyDescent="0.35">
      <c r="A71" s="138" t="s">
        <v>34</v>
      </c>
      <c r="B71" s="137" t="s">
        <v>0</v>
      </c>
      <c r="C71" s="190"/>
      <c r="D71" s="190"/>
      <c r="E71" s="190"/>
      <c r="F71" s="192"/>
      <c r="G71" s="70"/>
      <c r="H71" s="72">
        <f>SUM(H72:H88)</f>
        <v>23147</v>
      </c>
      <c r="I71" s="72">
        <v>32500</v>
      </c>
      <c r="J71" s="72">
        <f>SUM(J72:J88)</f>
        <v>498368.49</v>
      </c>
      <c r="K71" s="72">
        <v>68300</v>
      </c>
      <c r="L71" s="72">
        <f>SUM(L72:L88)</f>
        <v>785259.94</v>
      </c>
      <c r="M71" s="72">
        <v>173213.69</v>
      </c>
      <c r="N71" s="74">
        <f>SUM(N72:N88)</f>
        <v>1186754.44</v>
      </c>
    </row>
    <row r="72" spans="1:14" ht="26" x14ac:dyDescent="0.35">
      <c r="A72" s="138"/>
      <c r="B72" s="177"/>
      <c r="C72" s="191" t="s">
        <v>268</v>
      </c>
      <c r="D72" s="191" t="s">
        <v>269</v>
      </c>
      <c r="E72" s="191" t="s">
        <v>270</v>
      </c>
      <c r="F72" s="193" t="s">
        <v>197</v>
      </c>
      <c r="G72" s="215"/>
      <c r="H72" s="222">
        <v>0</v>
      </c>
      <c r="I72" s="217"/>
      <c r="J72" s="222">
        <v>11597.2</v>
      </c>
      <c r="K72" s="217"/>
      <c r="L72" s="222">
        <v>11597.2</v>
      </c>
      <c r="M72" s="217"/>
      <c r="N72" s="223">
        <v>11597.2</v>
      </c>
    </row>
    <row r="73" spans="1:14" ht="39" x14ac:dyDescent="0.35">
      <c r="A73" s="138"/>
      <c r="B73" s="177"/>
      <c r="C73" s="198" t="s">
        <v>271</v>
      </c>
      <c r="D73" s="198" t="s">
        <v>272</v>
      </c>
      <c r="E73" s="198" t="s">
        <v>273</v>
      </c>
      <c r="F73" s="199" t="s">
        <v>197</v>
      </c>
      <c r="G73" s="224"/>
      <c r="H73" s="225">
        <v>0</v>
      </c>
      <c r="I73" s="226"/>
      <c r="J73" s="225">
        <v>0</v>
      </c>
      <c r="K73" s="226"/>
      <c r="L73" s="225">
        <v>10000</v>
      </c>
      <c r="M73" s="226"/>
      <c r="N73" s="227">
        <v>15028.34</v>
      </c>
    </row>
    <row r="74" spans="1:14" ht="91" x14ac:dyDescent="0.35">
      <c r="A74" s="138"/>
      <c r="B74" s="177"/>
      <c r="C74" s="198" t="s">
        <v>274</v>
      </c>
      <c r="D74" s="198" t="s">
        <v>269</v>
      </c>
      <c r="E74" s="198" t="s">
        <v>270</v>
      </c>
      <c r="F74" s="199" t="s">
        <v>197</v>
      </c>
      <c r="G74" s="224"/>
      <c r="H74" s="225">
        <v>0</v>
      </c>
      <c r="I74" s="226"/>
      <c r="J74" s="225">
        <v>7891</v>
      </c>
      <c r="K74" s="226"/>
      <c r="L74" s="225">
        <v>15782</v>
      </c>
      <c r="M74" s="226"/>
      <c r="N74" s="227">
        <v>15782</v>
      </c>
    </row>
    <row r="75" spans="1:14" ht="91" x14ac:dyDescent="0.35">
      <c r="A75" s="138"/>
      <c r="B75" s="177"/>
      <c r="C75" s="198" t="s">
        <v>275</v>
      </c>
      <c r="D75" s="198" t="s">
        <v>269</v>
      </c>
      <c r="E75" s="198" t="s">
        <v>270</v>
      </c>
      <c r="F75" s="199" t="s">
        <v>197</v>
      </c>
      <c r="G75" s="224"/>
      <c r="H75" s="225">
        <v>23147</v>
      </c>
      <c r="I75" s="226"/>
      <c r="J75" s="225">
        <v>23147</v>
      </c>
      <c r="K75" s="226"/>
      <c r="L75" s="225">
        <v>23147</v>
      </c>
      <c r="M75" s="226"/>
      <c r="N75" s="227">
        <v>23147</v>
      </c>
    </row>
    <row r="76" spans="1:14" ht="91" x14ac:dyDescent="0.35">
      <c r="A76" s="138"/>
      <c r="B76" s="177"/>
      <c r="C76" s="198" t="s">
        <v>276</v>
      </c>
      <c r="D76" s="198" t="s">
        <v>269</v>
      </c>
      <c r="E76" s="198" t="s">
        <v>270</v>
      </c>
      <c r="F76" s="199" t="s">
        <v>197</v>
      </c>
      <c r="G76" s="224"/>
      <c r="H76" s="225">
        <v>0</v>
      </c>
      <c r="I76" s="226"/>
      <c r="J76" s="225">
        <v>0</v>
      </c>
      <c r="K76" s="226"/>
      <c r="L76" s="225">
        <v>10172</v>
      </c>
      <c r="M76" s="226"/>
      <c r="N76" s="227">
        <v>10172</v>
      </c>
    </row>
    <row r="77" spans="1:14" ht="104" x14ac:dyDescent="0.35">
      <c r="A77" s="138"/>
      <c r="B77" s="177"/>
      <c r="C77" s="198" t="s">
        <v>277</v>
      </c>
      <c r="D77" s="198" t="s">
        <v>269</v>
      </c>
      <c r="E77" s="198" t="s">
        <v>270</v>
      </c>
      <c r="F77" s="199" t="s">
        <v>197</v>
      </c>
      <c r="G77" s="224"/>
      <c r="H77" s="225">
        <v>0</v>
      </c>
      <c r="I77" s="226"/>
      <c r="J77" s="225">
        <v>3929</v>
      </c>
      <c r="K77" s="226"/>
      <c r="L77" s="225">
        <v>3929</v>
      </c>
      <c r="M77" s="226"/>
      <c r="N77" s="227">
        <v>3929</v>
      </c>
    </row>
    <row r="78" spans="1:14" ht="91" x14ac:dyDescent="0.35">
      <c r="A78" s="138"/>
      <c r="B78" s="177"/>
      <c r="C78" s="198" t="s">
        <v>278</v>
      </c>
      <c r="D78" s="198" t="s">
        <v>269</v>
      </c>
      <c r="E78" s="198" t="s">
        <v>270</v>
      </c>
      <c r="F78" s="199" t="s">
        <v>197</v>
      </c>
      <c r="G78" s="224"/>
      <c r="H78" s="225">
        <v>0</v>
      </c>
      <c r="I78" s="226"/>
      <c r="J78" s="225">
        <v>0</v>
      </c>
      <c r="K78" s="226"/>
      <c r="L78" s="225">
        <v>39961</v>
      </c>
      <c r="M78" s="226"/>
      <c r="N78" s="227">
        <v>79922</v>
      </c>
    </row>
    <row r="79" spans="1:14" ht="117" x14ac:dyDescent="0.35">
      <c r="A79" s="138"/>
      <c r="B79" s="177"/>
      <c r="C79" s="198" t="s">
        <v>279</v>
      </c>
      <c r="D79" s="198" t="s">
        <v>269</v>
      </c>
      <c r="E79" s="198" t="s">
        <v>270</v>
      </c>
      <c r="F79" s="199" t="s">
        <v>197</v>
      </c>
      <c r="G79" s="224"/>
      <c r="H79" s="225">
        <v>0</v>
      </c>
      <c r="I79" s="226"/>
      <c r="J79" s="225">
        <v>14000</v>
      </c>
      <c r="K79" s="226"/>
      <c r="L79" s="225">
        <v>14000</v>
      </c>
      <c r="M79" s="226"/>
      <c r="N79" s="227">
        <v>14000</v>
      </c>
    </row>
    <row r="80" spans="1:14" ht="39" x14ac:dyDescent="0.35">
      <c r="A80" s="138"/>
      <c r="B80" s="177"/>
      <c r="C80" s="198" t="s">
        <v>280</v>
      </c>
      <c r="D80" s="198" t="s">
        <v>281</v>
      </c>
      <c r="E80" s="198" t="s">
        <v>282</v>
      </c>
      <c r="F80" s="199" t="s">
        <v>197</v>
      </c>
      <c r="G80" s="224"/>
      <c r="H80" s="225">
        <v>0</v>
      </c>
      <c r="I80" s="226"/>
      <c r="J80" s="225">
        <v>0</v>
      </c>
      <c r="K80" s="226"/>
      <c r="L80" s="225">
        <v>7500</v>
      </c>
      <c r="M80" s="226"/>
      <c r="N80" s="227">
        <v>7500</v>
      </c>
    </row>
    <row r="81" spans="1:14" ht="52" x14ac:dyDescent="0.35">
      <c r="A81" s="138"/>
      <c r="B81" s="177"/>
      <c r="C81" s="198" t="s">
        <v>283</v>
      </c>
      <c r="D81" s="198" t="s">
        <v>269</v>
      </c>
      <c r="E81" s="198" t="s">
        <v>270</v>
      </c>
      <c r="F81" s="199" t="s">
        <v>203</v>
      </c>
      <c r="G81" s="224"/>
      <c r="H81" s="225">
        <v>0</v>
      </c>
      <c r="I81" s="226"/>
      <c r="J81" s="225">
        <v>56636.74</v>
      </c>
      <c r="K81" s="226"/>
      <c r="L81" s="225">
        <v>56636.74</v>
      </c>
      <c r="M81" s="226"/>
      <c r="N81" s="227">
        <v>113273.48</v>
      </c>
    </row>
    <row r="82" spans="1:14" ht="39" x14ac:dyDescent="0.35">
      <c r="A82" s="138"/>
      <c r="B82" s="177"/>
      <c r="C82" s="198" t="s">
        <v>284</v>
      </c>
      <c r="D82" s="198" t="s">
        <v>269</v>
      </c>
      <c r="E82" s="198" t="s">
        <v>270</v>
      </c>
      <c r="F82" s="199" t="s">
        <v>197</v>
      </c>
      <c r="G82" s="224"/>
      <c r="H82" s="225">
        <v>0</v>
      </c>
      <c r="I82" s="226"/>
      <c r="J82" s="225">
        <v>0</v>
      </c>
      <c r="K82" s="226"/>
      <c r="L82" s="225">
        <v>11567.45</v>
      </c>
      <c r="M82" s="226"/>
      <c r="N82" s="227">
        <v>11567.45</v>
      </c>
    </row>
    <row r="83" spans="1:14" ht="52" x14ac:dyDescent="0.35">
      <c r="A83" s="138"/>
      <c r="B83" s="177"/>
      <c r="C83" s="198" t="s">
        <v>285</v>
      </c>
      <c r="D83" s="198" t="s">
        <v>269</v>
      </c>
      <c r="E83" s="198" t="s">
        <v>270</v>
      </c>
      <c r="F83" s="199" t="s">
        <v>200</v>
      </c>
      <c r="G83" s="224"/>
      <c r="H83" s="225">
        <v>0</v>
      </c>
      <c r="I83" s="226"/>
      <c r="J83" s="225">
        <v>64664.94</v>
      </c>
      <c r="K83" s="226"/>
      <c r="L83" s="225">
        <v>64664.94</v>
      </c>
      <c r="M83" s="226"/>
      <c r="N83" s="227">
        <v>64664.94</v>
      </c>
    </row>
    <row r="84" spans="1:14" ht="78" x14ac:dyDescent="0.35">
      <c r="A84" s="138"/>
      <c r="B84" s="177"/>
      <c r="C84" s="198" t="s">
        <v>286</v>
      </c>
      <c r="D84" s="198" t="s">
        <v>269</v>
      </c>
      <c r="E84" s="198" t="s">
        <v>270</v>
      </c>
      <c r="F84" s="199" t="s">
        <v>197</v>
      </c>
      <c r="G84" s="224"/>
      <c r="H84" s="225">
        <v>0</v>
      </c>
      <c r="I84" s="226"/>
      <c r="J84" s="225">
        <v>16634.18</v>
      </c>
      <c r="K84" s="226"/>
      <c r="L84" s="225">
        <v>16634.18</v>
      </c>
      <c r="M84" s="226"/>
      <c r="N84" s="227">
        <v>16634.18</v>
      </c>
    </row>
    <row r="85" spans="1:14" ht="104" x14ac:dyDescent="0.35">
      <c r="A85" s="138"/>
      <c r="B85" s="177"/>
      <c r="C85" s="198" t="s">
        <v>287</v>
      </c>
      <c r="D85" s="198" t="s">
        <v>269</v>
      </c>
      <c r="E85" s="198" t="s">
        <v>270</v>
      </c>
      <c r="F85" s="199" t="s">
        <v>197</v>
      </c>
      <c r="G85" s="224"/>
      <c r="H85" s="225">
        <v>0</v>
      </c>
      <c r="I85" s="226"/>
      <c r="J85" s="225">
        <v>0</v>
      </c>
      <c r="K85" s="226"/>
      <c r="L85" s="225">
        <v>174800</v>
      </c>
      <c r="M85" s="226"/>
      <c r="N85" s="227">
        <v>174800</v>
      </c>
    </row>
    <row r="86" spans="1:14" ht="39" x14ac:dyDescent="0.35">
      <c r="A86" s="138"/>
      <c r="B86" s="177"/>
      <c r="C86" s="198" t="s">
        <v>288</v>
      </c>
      <c r="D86" s="198" t="s">
        <v>269</v>
      </c>
      <c r="E86" s="198" t="s">
        <v>270</v>
      </c>
      <c r="F86" s="199" t="s">
        <v>203</v>
      </c>
      <c r="G86" s="224"/>
      <c r="H86" s="225">
        <v>0</v>
      </c>
      <c r="I86" s="226"/>
      <c r="J86" s="225">
        <v>246950.43</v>
      </c>
      <c r="K86" s="226"/>
      <c r="L86" s="225">
        <v>246950.43</v>
      </c>
      <c r="M86" s="226"/>
      <c r="N86" s="227">
        <v>493900.85</v>
      </c>
    </row>
    <row r="87" spans="1:14" ht="52" x14ac:dyDescent="0.35">
      <c r="A87" s="138"/>
      <c r="B87" s="177"/>
      <c r="C87" s="198" t="s">
        <v>289</v>
      </c>
      <c r="D87" s="198" t="s">
        <v>269</v>
      </c>
      <c r="E87" s="198" t="s">
        <v>270</v>
      </c>
      <c r="F87" s="199" t="s">
        <v>197</v>
      </c>
      <c r="G87" s="224"/>
      <c r="H87" s="225">
        <v>0</v>
      </c>
      <c r="I87" s="226"/>
      <c r="J87" s="225">
        <v>0</v>
      </c>
      <c r="K87" s="226"/>
      <c r="L87" s="225">
        <v>25000</v>
      </c>
      <c r="M87" s="226"/>
      <c r="N87" s="227">
        <v>25000</v>
      </c>
    </row>
    <row r="88" spans="1:14" ht="78" x14ac:dyDescent="0.35">
      <c r="A88" s="138"/>
      <c r="B88" s="177"/>
      <c r="C88" s="178" t="s">
        <v>290</v>
      </c>
      <c r="D88" s="178" t="s">
        <v>269</v>
      </c>
      <c r="E88" s="178" t="s">
        <v>270</v>
      </c>
      <c r="F88" s="182" t="s">
        <v>203</v>
      </c>
      <c r="G88" s="214"/>
      <c r="H88" s="218">
        <v>0</v>
      </c>
      <c r="I88" s="216"/>
      <c r="J88" s="218">
        <v>52918</v>
      </c>
      <c r="K88" s="216"/>
      <c r="L88" s="218">
        <v>52918</v>
      </c>
      <c r="M88" s="216"/>
      <c r="N88" s="220">
        <v>105836</v>
      </c>
    </row>
    <row r="89" spans="1:14" ht="14.5" x14ac:dyDescent="0.35">
      <c r="A89" s="138" t="s">
        <v>35</v>
      </c>
      <c r="B89" s="137" t="s">
        <v>1</v>
      </c>
      <c r="C89" s="180"/>
      <c r="D89" s="180"/>
      <c r="E89" s="180"/>
      <c r="F89" s="184"/>
      <c r="G89" s="70"/>
      <c r="H89" s="72">
        <f>SUM(H90:H93)</f>
        <v>0</v>
      </c>
      <c r="I89" s="72"/>
      <c r="J89" s="72">
        <f>SUM(J90:J93)</f>
        <v>156450.47</v>
      </c>
      <c r="K89" s="72"/>
      <c r="L89" s="72">
        <f>SUM(L90:L93)</f>
        <v>156450.47</v>
      </c>
      <c r="M89" s="72"/>
      <c r="N89" s="74">
        <f>SUM(N90:N93)</f>
        <v>335412.24</v>
      </c>
    </row>
    <row r="90" spans="1:14" ht="39" x14ac:dyDescent="0.35">
      <c r="A90" s="138"/>
      <c r="B90" s="177"/>
      <c r="C90" s="191" t="s">
        <v>291</v>
      </c>
      <c r="D90" s="191" t="s">
        <v>292</v>
      </c>
      <c r="E90" s="191" t="s">
        <v>293</v>
      </c>
      <c r="F90" s="193" t="s">
        <v>197</v>
      </c>
      <c r="G90" s="215"/>
      <c r="H90" s="222">
        <v>0</v>
      </c>
      <c r="I90" s="217"/>
      <c r="J90" s="222">
        <v>900</v>
      </c>
      <c r="K90" s="217"/>
      <c r="L90" s="222">
        <v>900</v>
      </c>
      <c r="M90" s="217"/>
      <c r="N90" s="223">
        <v>900</v>
      </c>
    </row>
    <row r="91" spans="1:14" ht="39" x14ac:dyDescent="0.35">
      <c r="A91" s="138"/>
      <c r="B91" s="177"/>
      <c r="C91" s="198" t="s">
        <v>294</v>
      </c>
      <c r="D91" s="198" t="s">
        <v>295</v>
      </c>
      <c r="E91" s="198" t="s">
        <v>190</v>
      </c>
      <c r="F91" s="199" t="s">
        <v>197</v>
      </c>
      <c r="G91" s="224"/>
      <c r="H91" s="225">
        <v>0</v>
      </c>
      <c r="I91" s="226"/>
      <c r="J91" s="225">
        <v>800</v>
      </c>
      <c r="K91" s="226"/>
      <c r="L91" s="225">
        <v>800</v>
      </c>
      <c r="M91" s="226"/>
      <c r="N91" s="227">
        <v>800</v>
      </c>
    </row>
    <row r="92" spans="1:14" ht="39" x14ac:dyDescent="0.35">
      <c r="A92" s="138"/>
      <c r="B92" s="177"/>
      <c r="C92" s="198" t="s">
        <v>296</v>
      </c>
      <c r="D92" s="198" t="s">
        <v>292</v>
      </c>
      <c r="E92" s="198" t="s">
        <v>190</v>
      </c>
      <c r="F92" s="199" t="s">
        <v>203</v>
      </c>
      <c r="G92" s="224"/>
      <c r="H92" s="225">
        <v>0</v>
      </c>
      <c r="I92" s="226"/>
      <c r="J92" s="225">
        <v>154750.47</v>
      </c>
      <c r="K92" s="226"/>
      <c r="L92" s="225">
        <v>154750.47</v>
      </c>
      <c r="M92" s="226"/>
      <c r="N92" s="227">
        <v>309500.94</v>
      </c>
    </row>
    <row r="93" spans="1:14" ht="65" x14ac:dyDescent="0.35">
      <c r="A93" s="138"/>
      <c r="B93" s="177"/>
      <c r="C93" s="178" t="s">
        <v>297</v>
      </c>
      <c r="D93" s="178" t="s">
        <v>292</v>
      </c>
      <c r="E93" s="178" t="s">
        <v>298</v>
      </c>
      <c r="F93" s="182" t="s">
        <v>197</v>
      </c>
      <c r="G93" s="214"/>
      <c r="H93" s="218">
        <v>0</v>
      </c>
      <c r="I93" s="216"/>
      <c r="J93" s="218">
        <v>0</v>
      </c>
      <c r="K93" s="216"/>
      <c r="L93" s="218">
        <v>0</v>
      </c>
      <c r="M93" s="216"/>
      <c r="N93" s="220">
        <v>24211.3</v>
      </c>
    </row>
    <row r="94" spans="1:14" ht="14.5" x14ac:dyDescent="0.35">
      <c r="A94" s="138" t="s">
        <v>37</v>
      </c>
      <c r="B94" s="137" t="s">
        <v>36</v>
      </c>
      <c r="C94" s="179"/>
      <c r="D94" s="179"/>
      <c r="E94" s="179"/>
      <c r="F94" s="183"/>
      <c r="G94" s="65"/>
      <c r="H94" s="67"/>
      <c r="I94" s="67"/>
      <c r="J94" s="67"/>
      <c r="K94" s="67"/>
      <c r="L94" s="67"/>
      <c r="M94" s="67"/>
      <c r="N94" s="69"/>
    </row>
    <row r="95" spans="1:14" ht="14.5" x14ac:dyDescent="0.35">
      <c r="A95" s="138" t="s">
        <v>38</v>
      </c>
      <c r="B95" s="137" t="s">
        <v>2</v>
      </c>
      <c r="C95" s="190"/>
      <c r="D95" s="190"/>
      <c r="E95" s="190"/>
      <c r="F95" s="192"/>
      <c r="G95" s="65">
        <v>1653.74</v>
      </c>
      <c r="H95" s="67">
        <v>7612.35</v>
      </c>
      <c r="I95" s="67">
        <v>5825.24</v>
      </c>
      <c r="J95" s="67">
        <v>15224.7</v>
      </c>
      <c r="K95" s="67">
        <v>11060.05</v>
      </c>
      <c r="L95" s="67">
        <v>22837.05</v>
      </c>
      <c r="M95" s="67">
        <v>23074.41</v>
      </c>
      <c r="N95" s="69">
        <v>30449.4</v>
      </c>
    </row>
    <row r="96" spans="1:14" ht="52" x14ac:dyDescent="0.35">
      <c r="A96" s="138"/>
      <c r="B96" s="177"/>
      <c r="C96" s="180" t="s">
        <v>299</v>
      </c>
      <c r="D96" s="180" t="s">
        <v>300</v>
      </c>
      <c r="E96" s="180" t="s">
        <v>301</v>
      </c>
      <c r="F96" s="184" t="s">
        <v>191</v>
      </c>
      <c r="G96" s="65"/>
      <c r="H96" s="67">
        <v>7612.35</v>
      </c>
      <c r="I96" s="67"/>
      <c r="J96" s="67">
        <v>15224.7</v>
      </c>
      <c r="K96" s="67"/>
      <c r="L96" s="67">
        <v>22837.05</v>
      </c>
      <c r="M96" s="67"/>
      <c r="N96" s="69">
        <v>30449.4</v>
      </c>
    </row>
    <row r="97" spans="1:14" ht="14.5" x14ac:dyDescent="0.35">
      <c r="A97" s="141" t="s">
        <v>31</v>
      </c>
      <c r="B97" s="143" t="s">
        <v>118</v>
      </c>
      <c r="C97" s="179"/>
      <c r="D97" s="179"/>
      <c r="E97" s="179"/>
      <c r="F97" s="183"/>
      <c r="G97" s="62">
        <f t="shared" ref="G97:N97" si="3">+G95+G94+G89+G71+G70</f>
        <v>1653.74</v>
      </c>
      <c r="H97" s="63">
        <f t="shared" si="3"/>
        <v>30759.35</v>
      </c>
      <c r="I97" s="63">
        <f t="shared" si="3"/>
        <v>38325.24</v>
      </c>
      <c r="J97" s="63">
        <f t="shared" si="3"/>
        <v>670043.66</v>
      </c>
      <c r="K97" s="63">
        <f t="shared" si="3"/>
        <v>79360.05</v>
      </c>
      <c r="L97" s="63">
        <f t="shared" si="3"/>
        <v>964547.46</v>
      </c>
      <c r="M97" s="63">
        <f t="shared" si="3"/>
        <v>196288.1</v>
      </c>
      <c r="N97" s="64">
        <f t="shared" si="3"/>
        <v>1552616.08</v>
      </c>
    </row>
    <row r="98" spans="1:14" ht="14.5" x14ac:dyDescent="0.35">
      <c r="A98" s="138" t="s">
        <v>41</v>
      </c>
      <c r="B98" s="137" t="s">
        <v>40</v>
      </c>
      <c r="C98" s="139"/>
      <c r="D98" s="139"/>
      <c r="E98" s="139"/>
      <c r="F98" s="140"/>
      <c r="G98" s="70"/>
      <c r="H98" s="72"/>
      <c r="I98" s="72"/>
      <c r="J98" s="72"/>
      <c r="K98" s="72"/>
      <c r="L98" s="72"/>
      <c r="M98" s="72"/>
      <c r="N98" s="74"/>
    </row>
    <row r="99" spans="1:14" ht="14.5" x14ac:dyDescent="0.35">
      <c r="A99" s="138" t="s">
        <v>43</v>
      </c>
      <c r="B99" s="137" t="s">
        <v>42</v>
      </c>
      <c r="C99" s="139"/>
      <c r="D99" s="139"/>
      <c r="E99" s="139"/>
      <c r="F99" s="140"/>
      <c r="G99" s="70"/>
      <c r="H99" s="72"/>
      <c r="I99" s="72"/>
      <c r="J99" s="72"/>
      <c r="K99" s="72"/>
      <c r="L99" s="72"/>
      <c r="M99" s="72"/>
      <c r="N99" s="74"/>
    </row>
    <row r="100" spans="1:14" ht="14.5" x14ac:dyDescent="0.35">
      <c r="A100" s="138" t="s">
        <v>45</v>
      </c>
      <c r="B100" s="137" t="s">
        <v>44</v>
      </c>
      <c r="C100" s="139"/>
      <c r="D100" s="139"/>
      <c r="E100" s="139"/>
      <c r="F100" s="140"/>
      <c r="G100" s="70"/>
      <c r="H100" s="72"/>
      <c r="I100" s="72"/>
      <c r="J100" s="72"/>
      <c r="K100" s="72"/>
      <c r="L100" s="72"/>
      <c r="M100" s="72"/>
      <c r="N100" s="74"/>
    </row>
    <row r="101" spans="1:14" ht="14.5" x14ac:dyDescent="0.35">
      <c r="A101" s="138" t="s">
        <v>47</v>
      </c>
      <c r="B101" s="137" t="s">
        <v>46</v>
      </c>
      <c r="C101" s="139"/>
      <c r="D101" s="139"/>
      <c r="E101" s="139"/>
      <c r="F101" s="140"/>
      <c r="G101" s="70"/>
      <c r="H101" s="72"/>
      <c r="I101" s="72"/>
      <c r="J101" s="72"/>
      <c r="K101" s="72"/>
      <c r="L101" s="72"/>
      <c r="M101" s="72"/>
      <c r="N101" s="74"/>
    </row>
    <row r="102" spans="1:14" ht="14.5" x14ac:dyDescent="0.35">
      <c r="A102" s="141" t="s">
        <v>39</v>
      </c>
      <c r="B102" s="142" t="s">
        <v>117</v>
      </c>
      <c r="C102" s="139"/>
      <c r="D102" s="139"/>
      <c r="E102" s="139"/>
      <c r="F102" s="140"/>
      <c r="G102" s="62">
        <f t="shared" ref="G102:N102" si="4">+G101+G100+G99+G98</f>
        <v>0</v>
      </c>
      <c r="H102" s="63">
        <f t="shared" si="4"/>
        <v>0</v>
      </c>
      <c r="I102" s="63">
        <f t="shared" si="4"/>
        <v>0</v>
      </c>
      <c r="J102" s="63">
        <f t="shared" si="4"/>
        <v>0</v>
      </c>
      <c r="K102" s="63">
        <f t="shared" si="4"/>
        <v>0</v>
      </c>
      <c r="L102" s="63">
        <f t="shared" si="4"/>
        <v>0</v>
      </c>
      <c r="M102" s="63">
        <f t="shared" si="4"/>
        <v>0</v>
      </c>
      <c r="N102" s="64">
        <f t="shared" si="4"/>
        <v>0</v>
      </c>
    </row>
    <row r="103" spans="1:14" ht="14.5" x14ac:dyDescent="0.35">
      <c r="A103" s="138" t="s">
        <v>50</v>
      </c>
      <c r="B103" s="137" t="s">
        <v>49</v>
      </c>
      <c r="C103" s="139"/>
      <c r="D103" s="139"/>
      <c r="E103" s="139"/>
      <c r="F103" s="140"/>
      <c r="G103" s="70"/>
      <c r="H103" s="72"/>
      <c r="I103" s="72"/>
      <c r="J103" s="72"/>
      <c r="K103" s="72"/>
      <c r="L103" s="72"/>
      <c r="M103" s="72"/>
      <c r="N103" s="74"/>
    </row>
    <row r="104" spans="1:14" ht="14.5" x14ac:dyDescent="0.35">
      <c r="A104" s="138" t="s">
        <v>52</v>
      </c>
      <c r="B104" s="137" t="s">
        <v>51</v>
      </c>
      <c r="C104" s="139"/>
      <c r="D104" s="139"/>
      <c r="E104" s="139"/>
      <c r="F104" s="140"/>
      <c r="G104" s="70"/>
      <c r="H104" s="72"/>
      <c r="I104" s="72"/>
      <c r="J104" s="72"/>
      <c r="K104" s="72"/>
      <c r="L104" s="72"/>
      <c r="M104" s="72"/>
      <c r="N104" s="74"/>
    </row>
    <row r="105" spans="1:14" ht="14.5" x14ac:dyDescent="0.35">
      <c r="A105" s="138" t="s">
        <v>54</v>
      </c>
      <c r="B105" s="137" t="s">
        <v>53</v>
      </c>
      <c r="C105" s="139"/>
      <c r="D105" s="139"/>
      <c r="E105" s="139"/>
      <c r="F105" s="140"/>
      <c r="G105" s="70"/>
      <c r="H105" s="72"/>
      <c r="I105" s="72"/>
      <c r="J105" s="72"/>
      <c r="K105" s="72"/>
      <c r="L105" s="72"/>
      <c r="M105" s="72"/>
      <c r="N105" s="74"/>
    </row>
    <row r="106" spans="1:14" ht="14.5" x14ac:dyDescent="0.35">
      <c r="A106" s="138" t="s">
        <v>56</v>
      </c>
      <c r="B106" s="137" t="s">
        <v>55</v>
      </c>
      <c r="C106" s="139"/>
      <c r="D106" s="139"/>
      <c r="E106" s="139"/>
      <c r="F106" s="140"/>
      <c r="G106" s="70"/>
      <c r="H106" s="72"/>
      <c r="I106" s="72"/>
      <c r="J106" s="72"/>
      <c r="K106" s="72"/>
      <c r="L106" s="72"/>
      <c r="M106" s="72"/>
      <c r="N106" s="74"/>
    </row>
    <row r="107" spans="1:14" ht="14.5" x14ac:dyDescent="0.35">
      <c r="A107" s="141" t="s">
        <v>48</v>
      </c>
      <c r="B107" s="143" t="s">
        <v>116</v>
      </c>
      <c r="C107" s="139"/>
      <c r="D107" s="139"/>
      <c r="E107" s="139"/>
      <c r="F107" s="140"/>
      <c r="G107" s="62">
        <f t="shared" ref="G107:N107" si="5">+G106+G105+G104+G103</f>
        <v>0</v>
      </c>
      <c r="H107" s="63">
        <f t="shared" si="5"/>
        <v>0</v>
      </c>
      <c r="I107" s="63">
        <f t="shared" si="5"/>
        <v>0</v>
      </c>
      <c r="J107" s="63">
        <f t="shared" si="5"/>
        <v>0</v>
      </c>
      <c r="K107" s="63">
        <f t="shared" si="5"/>
        <v>0</v>
      </c>
      <c r="L107" s="63">
        <f t="shared" si="5"/>
        <v>0</v>
      </c>
      <c r="M107" s="63">
        <f t="shared" si="5"/>
        <v>0</v>
      </c>
      <c r="N107" s="64">
        <f t="shared" si="5"/>
        <v>0</v>
      </c>
    </row>
    <row r="108" spans="1:14" ht="14.5" x14ac:dyDescent="0.35">
      <c r="A108" s="138" t="s">
        <v>59</v>
      </c>
      <c r="B108" s="137" t="s">
        <v>58</v>
      </c>
      <c r="C108" s="190"/>
      <c r="D108" s="190"/>
      <c r="E108" s="190"/>
      <c r="F108" s="192"/>
      <c r="G108" s="70">
        <v>30423</v>
      </c>
      <c r="H108" s="72">
        <f>SUM(H109:H115)</f>
        <v>54956.189999999995</v>
      </c>
      <c r="I108" s="72">
        <v>60592.94</v>
      </c>
      <c r="J108" s="72">
        <f>SUM(J109:J115)</f>
        <v>109912.37999999999</v>
      </c>
      <c r="K108" s="72">
        <v>83482.740000000005</v>
      </c>
      <c r="L108" s="72">
        <f>SUM(L109:L115)</f>
        <v>164868.56999999998</v>
      </c>
      <c r="M108" s="72">
        <v>130418.44</v>
      </c>
      <c r="N108" s="74">
        <f>SUM(N109:N115)</f>
        <v>226209.51</v>
      </c>
    </row>
    <row r="109" spans="1:14" ht="39" x14ac:dyDescent="0.35">
      <c r="A109" s="138"/>
      <c r="B109" s="177"/>
      <c r="C109" s="191" t="s">
        <v>302</v>
      </c>
      <c r="D109" s="191" t="s">
        <v>303</v>
      </c>
      <c r="E109" s="191" t="s">
        <v>304</v>
      </c>
      <c r="F109" s="193" t="s">
        <v>224</v>
      </c>
      <c r="G109" s="215"/>
      <c r="H109" s="222">
        <v>6923.08</v>
      </c>
      <c r="I109" s="217"/>
      <c r="J109" s="222">
        <v>13846.16</v>
      </c>
      <c r="K109" s="217"/>
      <c r="L109" s="222">
        <v>20769.240000000002</v>
      </c>
      <c r="M109" s="217"/>
      <c r="N109" s="223">
        <v>30000</v>
      </c>
    </row>
    <row r="110" spans="1:14" ht="39" x14ac:dyDescent="0.35">
      <c r="A110" s="138"/>
      <c r="B110" s="177"/>
      <c r="C110" s="198" t="s">
        <v>305</v>
      </c>
      <c r="D110" s="198" t="s">
        <v>306</v>
      </c>
      <c r="E110" s="198" t="s">
        <v>307</v>
      </c>
      <c r="F110" s="199" t="s">
        <v>191</v>
      </c>
      <c r="G110" s="224"/>
      <c r="H110" s="225">
        <v>5000</v>
      </c>
      <c r="I110" s="226"/>
      <c r="J110" s="225">
        <v>10000</v>
      </c>
      <c r="K110" s="226"/>
      <c r="L110" s="225">
        <v>15000</v>
      </c>
      <c r="M110" s="226"/>
      <c r="N110" s="227">
        <v>20000</v>
      </c>
    </row>
    <row r="111" spans="1:14" ht="26" x14ac:dyDescent="0.35">
      <c r="A111" s="138"/>
      <c r="B111" s="177"/>
      <c r="C111" s="198" t="s">
        <v>308</v>
      </c>
      <c r="D111" s="198" t="s">
        <v>309</v>
      </c>
      <c r="E111" s="198" t="s">
        <v>310</v>
      </c>
      <c r="F111" s="199" t="s">
        <v>191</v>
      </c>
      <c r="G111" s="224"/>
      <c r="H111" s="225">
        <v>25000</v>
      </c>
      <c r="I111" s="226"/>
      <c r="J111" s="225">
        <v>50000</v>
      </c>
      <c r="K111" s="226"/>
      <c r="L111" s="225">
        <v>75000</v>
      </c>
      <c r="M111" s="226"/>
      <c r="N111" s="227">
        <v>100000</v>
      </c>
    </row>
    <row r="112" spans="1:14" ht="39" x14ac:dyDescent="0.35">
      <c r="A112" s="138"/>
      <c r="B112" s="177"/>
      <c r="C112" s="198" t="s">
        <v>311</v>
      </c>
      <c r="D112" s="198" t="s">
        <v>312</v>
      </c>
      <c r="E112" s="198" t="s">
        <v>313</v>
      </c>
      <c r="F112" s="199" t="s">
        <v>224</v>
      </c>
      <c r="G112" s="224"/>
      <c r="H112" s="225">
        <v>11538.98</v>
      </c>
      <c r="I112" s="226"/>
      <c r="J112" s="225">
        <v>23077.96</v>
      </c>
      <c r="K112" s="226"/>
      <c r="L112" s="225">
        <v>34616.94</v>
      </c>
      <c r="M112" s="226"/>
      <c r="N112" s="227">
        <v>50002.23</v>
      </c>
    </row>
    <row r="113" spans="1:14" ht="26" x14ac:dyDescent="0.35">
      <c r="A113" s="138"/>
      <c r="B113" s="177"/>
      <c r="C113" s="198" t="s">
        <v>314</v>
      </c>
      <c r="D113" s="198" t="s">
        <v>315</v>
      </c>
      <c r="E113" s="198" t="s">
        <v>316</v>
      </c>
      <c r="F113" s="199" t="s">
        <v>224</v>
      </c>
      <c r="G113" s="224"/>
      <c r="H113" s="225">
        <v>692.31</v>
      </c>
      <c r="I113" s="226"/>
      <c r="J113" s="225">
        <v>1384.62</v>
      </c>
      <c r="K113" s="226"/>
      <c r="L113" s="225">
        <v>2076.9299999999998</v>
      </c>
      <c r="M113" s="226"/>
      <c r="N113" s="227">
        <v>3000</v>
      </c>
    </row>
    <row r="114" spans="1:14" ht="26" x14ac:dyDescent="0.35">
      <c r="A114" s="138"/>
      <c r="B114" s="177"/>
      <c r="C114" s="198" t="s">
        <v>317</v>
      </c>
      <c r="D114" s="198" t="s">
        <v>318</v>
      </c>
      <c r="E114" s="198" t="s">
        <v>319</v>
      </c>
      <c r="F114" s="199" t="s">
        <v>191</v>
      </c>
      <c r="G114" s="224"/>
      <c r="H114" s="225">
        <v>750</v>
      </c>
      <c r="I114" s="226"/>
      <c r="J114" s="225">
        <v>1500</v>
      </c>
      <c r="K114" s="226"/>
      <c r="L114" s="225">
        <v>2250</v>
      </c>
      <c r="M114" s="226"/>
      <c r="N114" s="227">
        <v>3000</v>
      </c>
    </row>
    <row r="115" spans="1:14" ht="39" x14ac:dyDescent="0.35">
      <c r="A115" s="138"/>
      <c r="B115" s="177"/>
      <c r="C115" s="178" t="s">
        <v>320</v>
      </c>
      <c r="D115" s="178" t="s">
        <v>309</v>
      </c>
      <c r="E115" s="178" t="s">
        <v>310</v>
      </c>
      <c r="F115" s="182" t="s">
        <v>191</v>
      </c>
      <c r="G115" s="214"/>
      <c r="H115" s="218">
        <v>5051.82</v>
      </c>
      <c r="I115" s="216"/>
      <c r="J115" s="218">
        <v>10103.64</v>
      </c>
      <c r="K115" s="216"/>
      <c r="L115" s="218">
        <v>15155.46</v>
      </c>
      <c r="M115" s="216"/>
      <c r="N115" s="220">
        <v>20207.28</v>
      </c>
    </row>
    <row r="116" spans="1:14" ht="14.5" x14ac:dyDescent="0.35">
      <c r="A116" s="138" t="s">
        <v>61</v>
      </c>
      <c r="B116" s="137" t="s">
        <v>60</v>
      </c>
      <c r="C116" s="180"/>
      <c r="D116" s="180"/>
      <c r="E116" s="180"/>
      <c r="F116" s="184"/>
      <c r="G116" s="70">
        <v>680</v>
      </c>
      <c r="H116" s="72">
        <f>SUM(H117:H120)</f>
        <v>3537.1</v>
      </c>
      <c r="I116" s="72">
        <v>3604.19</v>
      </c>
      <c r="J116" s="72">
        <f>SUM(J117:J120)</f>
        <v>7074.2</v>
      </c>
      <c r="K116" s="72">
        <v>6104.19</v>
      </c>
      <c r="L116" s="72">
        <f>SUM(L117:L120)</f>
        <v>10611.3</v>
      </c>
      <c r="M116" s="72">
        <v>9815.17</v>
      </c>
      <c r="N116" s="74">
        <f>SUM(N117:N120)</f>
        <v>14148.369999999999</v>
      </c>
    </row>
    <row r="117" spans="1:14" ht="26" x14ac:dyDescent="0.35">
      <c r="A117" s="138"/>
      <c r="B117" s="177"/>
      <c r="C117" s="191" t="s">
        <v>321</v>
      </c>
      <c r="D117" s="191" t="s">
        <v>322</v>
      </c>
      <c r="E117" s="191" t="s">
        <v>323</v>
      </c>
      <c r="F117" s="193" t="s">
        <v>191</v>
      </c>
      <c r="G117" s="215"/>
      <c r="H117" s="222">
        <v>1275</v>
      </c>
      <c r="I117" s="217"/>
      <c r="J117" s="222">
        <v>2550</v>
      </c>
      <c r="K117" s="217"/>
      <c r="L117" s="222">
        <v>3825</v>
      </c>
      <c r="M117" s="217"/>
      <c r="N117" s="223">
        <v>5099.99</v>
      </c>
    </row>
    <row r="118" spans="1:14" ht="26" x14ac:dyDescent="0.35">
      <c r="A118" s="138"/>
      <c r="B118" s="177"/>
      <c r="C118" s="198" t="s">
        <v>324</v>
      </c>
      <c r="D118" s="198" t="s">
        <v>322</v>
      </c>
      <c r="E118" s="198" t="s">
        <v>323</v>
      </c>
      <c r="F118" s="199" t="s">
        <v>191</v>
      </c>
      <c r="G118" s="224"/>
      <c r="H118" s="225">
        <v>50</v>
      </c>
      <c r="I118" s="226"/>
      <c r="J118" s="225">
        <v>100</v>
      </c>
      <c r="K118" s="226"/>
      <c r="L118" s="225">
        <v>150</v>
      </c>
      <c r="M118" s="226"/>
      <c r="N118" s="227">
        <v>200</v>
      </c>
    </row>
    <row r="119" spans="1:14" ht="52" x14ac:dyDescent="0.35">
      <c r="A119" s="138"/>
      <c r="B119" s="177"/>
      <c r="C119" s="198" t="s">
        <v>325</v>
      </c>
      <c r="D119" s="198" t="s">
        <v>326</v>
      </c>
      <c r="E119" s="198" t="s">
        <v>327</v>
      </c>
      <c r="F119" s="199" t="s">
        <v>191</v>
      </c>
      <c r="G119" s="224"/>
      <c r="H119" s="225">
        <v>817.16</v>
      </c>
      <c r="I119" s="226"/>
      <c r="J119" s="225">
        <v>1634.32</v>
      </c>
      <c r="K119" s="226"/>
      <c r="L119" s="225">
        <v>2451.48</v>
      </c>
      <c r="M119" s="226"/>
      <c r="N119" s="227">
        <v>3268.64</v>
      </c>
    </row>
    <row r="120" spans="1:14" ht="26" x14ac:dyDescent="0.35">
      <c r="A120" s="138"/>
      <c r="B120" s="177"/>
      <c r="C120" s="178" t="s">
        <v>328</v>
      </c>
      <c r="D120" s="178" t="s">
        <v>329</v>
      </c>
      <c r="E120" s="178" t="s">
        <v>330</v>
      </c>
      <c r="F120" s="182" t="s">
        <v>191</v>
      </c>
      <c r="G120" s="214"/>
      <c r="H120" s="218">
        <v>1394.94</v>
      </c>
      <c r="I120" s="216"/>
      <c r="J120" s="218">
        <v>2789.88</v>
      </c>
      <c r="K120" s="216"/>
      <c r="L120" s="218">
        <v>4184.82</v>
      </c>
      <c r="M120" s="216"/>
      <c r="N120" s="220">
        <v>5579.74</v>
      </c>
    </row>
    <row r="121" spans="1:14" ht="14.5" x14ac:dyDescent="0.35">
      <c r="A121" s="141" t="s">
        <v>57</v>
      </c>
      <c r="B121" s="142" t="s">
        <v>115</v>
      </c>
      <c r="C121" s="228"/>
      <c r="D121" s="228"/>
      <c r="E121" s="228"/>
      <c r="F121" s="229"/>
      <c r="G121" s="145">
        <f t="shared" ref="G121:N121" si="6">+G116+G108</f>
        <v>31103</v>
      </c>
      <c r="H121" s="146">
        <f t="shared" si="6"/>
        <v>58493.289999999994</v>
      </c>
      <c r="I121" s="146">
        <f t="shared" si="6"/>
        <v>64197.130000000005</v>
      </c>
      <c r="J121" s="146">
        <f t="shared" si="6"/>
        <v>116986.57999999999</v>
      </c>
      <c r="K121" s="146">
        <f t="shared" si="6"/>
        <v>89586.930000000008</v>
      </c>
      <c r="L121" s="146">
        <f t="shared" si="6"/>
        <v>175479.86999999997</v>
      </c>
      <c r="M121" s="146">
        <f t="shared" si="6"/>
        <v>140233.61000000002</v>
      </c>
      <c r="N121" s="147">
        <f t="shared" si="6"/>
        <v>240357.88</v>
      </c>
    </row>
    <row r="122" spans="1:14" ht="16.5" x14ac:dyDescent="0.35">
      <c r="A122" s="148" t="s">
        <v>121</v>
      </c>
      <c r="B122" s="38" t="s">
        <v>144</v>
      </c>
      <c r="C122" s="38"/>
      <c r="D122" s="38"/>
      <c r="E122" s="38"/>
      <c r="F122" s="38"/>
      <c r="G122" s="80"/>
      <c r="H122" s="81">
        <v>0</v>
      </c>
      <c r="I122" s="81"/>
      <c r="J122" s="81">
        <v>0</v>
      </c>
      <c r="K122" s="82"/>
      <c r="L122" s="82">
        <v>0</v>
      </c>
      <c r="M122" s="82"/>
      <c r="N122" s="83">
        <v>0</v>
      </c>
    </row>
    <row r="123" spans="1:14" s="24" customFormat="1" ht="14.5" x14ac:dyDescent="0.35">
      <c r="A123" s="285" t="s">
        <v>155</v>
      </c>
      <c r="B123" s="286"/>
      <c r="C123" s="128"/>
      <c r="D123" s="128"/>
      <c r="E123" s="128"/>
      <c r="F123" s="128"/>
      <c r="G123" s="84">
        <f t="shared" ref="G123:N123" si="7">+G122+G121+G107+G102+G97+G69+G35+G25</f>
        <v>134851.93000000002</v>
      </c>
      <c r="H123" s="85">
        <f t="shared" si="7"/>
        <v>205722.18</v>
      </c>
      <c r="I123" s="85">
        <f t="shared" si="7"/>
        <v>433555.94999999995</v>
      </c>
      <c r="J123" s="85">
        <f t="shared" si="7"/>
        <v>1269713.8900000001</v>
      </c>
      <c r="K123" s="85">
        <f t="shared" si="7"/>
        <v>649181.87</v>
      </c>
      <c r="L123" s="85">
        <f t="shared" si="7"/>
        <v>1833156.65</v>
      </c>
      <c r="M123" s="85">
        <f t="shared" si="7"/>
        <v>1020960.93</v>
      </c>
      <c r="N123" s="86">
        <f t="shared" si="7"/>
        <v>2777526.78</v>
      </c>
    </row>
    <row r="124" spans="1:14" ht="14.5" x14ac:dyDescent="0.35">
      <c r="A124" s="269" t="s">
        <v>160</v>
      </c>
      <c r="B124" s="270"/>
      <c r="C124" s="129"/>
      <c r="D124" s="129"/>
      <c r="E124" s="129"/>
      <c r="F124" s="129"/>
      <c r="G124" s="2"/>
      <c r="H124" s="87">
        <v>0</v>
      </c>
      <c r="I124" s="3"/>
      <c r="J124" s="87">
        <v>0</v>
      </c>
      <c r="K124" s="3"/>
      <c r="L124" s="87">
        <v>0</v>
      </c>
      <c r="M124" s="3"/>
      <c r="N124" s="89">
        <v>0</v>
      </c>
    </row>
    <row r="125" spans="1:14" ht="14.5" x14ac:dyDescent="0.35">
      <c r="A125" s="285" t="s">
        <v>133</v>
      </c>
      <c r="B125" s="286"/>
      <c r="C125" s="128"/>
      <c r="D125" s="128"/>
      <c r="E125" s="128"/>
      <c r="F125" s="128"/>
      <c r="G125" s="84">
        <f>+G123+G14</f>
        <v>319284.36</v>
      </c>
      <c r="H125" s="85">
        <f>+H123+H14</f>
        <v>297840.67</v>
      </c>
      <c r="I125" s="85">
        <f>+I123+G14</f>
        <v>617988.37999999989</v>
      </c>
      <c r="J125" s="85">
        <f>+J123+H14</f>
        <v>1361832.3800000001</v>
      </c>
      <c r="K125" s="85">
        <f>+K123+G14</f>
        <v>833614.3</v>
      </c>
      <c r="L125" s="85">
        <f>+L123+H14</f>
        <v>1925275.14</v>
      </c>
      <c r="M125" s="85">
        <f>+M123+G14</f>
        <v>1205393.3600000001</v>
      </c>
      <c r="N125" s="86">
        <f>+N123+H14</f>
        <v>2869645.27</v>
      </c>
    </row>
    <row r="126" spans="1:14" ht="14.5" x14ac:dyDescent="0.35">
      <c r="A126" s="269" t="s">
        <v>161</v>
      </c>
      <c r="B126" s="270"/>
      <c r="C126" s="129"/>
      <c r="D126" s="129"/>
      <c r="E126" s="129"/>
      <c r="F126" s="129"/>
      <c r="G126" s="2"/>
      <c r="H126" s="88">
        <f>+H124+$H15</f>
        <v>0</v>
      </c>
      <c r="I126" s="3"/>
      <c r="J126" s="88">
        <f>+J124+$H15</f>
        <v>0</v>
      </c>
      <c r="K126" s="3"/>
      <c r="L126" s="88">
        <f>+L124+$H15</f>
        <v>0</v>
      </c>
      <c r="M126" s="3"/>
      <c r="N126" s="88">
        <f>+N124+$H15</f>
        <v>0</v>
      </c>
    </row>
    <row r="127" spans="1:14" ht="19" customHeight="1" x14ac:dyDescent="0.35">
      <c r="B127" s="40"/>
      <c r="C127" s="40"/>
      <c r="D127" s="40"/>
      <c r="E127" s="40"/>
      <c r="F127" s="40"/>
      <c r="G127" s="39"/>
      <c r="H127" s="39"/>
      <c r="I127" s="39"/>
      <c r="J127" s="39"/>
      <c r="K127" s="39"/>
      <c r="L127" s="39"/>
      <c r="M127" s="39"/>
      <c r="N127" s="39"/>
    </row>
    <row r="128" spans="1:14" ht="21" customHeight="1" x14ac:dyDescent="0.35">
      <c r="A128" s="282" t="s">
        <v>130</v>
      </c>
      <c r="B128" s="287" t="s">
        <v>131</v>
      </c>
      <c r="C128" s="287" t="s">
        <v>169</v>
      </c>
      <c r="D128" s="287" t="s">
        <v>170</v>
      </c>
      <c r="E128" s="287" t="s">
        <v>171</v>
      </c>
      <c r="F128" s="282" t="s">
        <v>172</v>
      </c>
      <c r="G128" s="280" t="s">
        <v>122</v>
      </c>
      <c r="H128" s="280"/>
      <c r="I128" s="280"/>
      <c r="J128" s="280"/>
      <c r="K128" s="280"/>
      <c r="L128" s="280"/>
      <c r="M128" s="280"/>
      <c r="N128" s="281"/>
    </row>
    <row r="129" spans="1:14" ht="33" customHeight="1" x14ac:dyDescent="0.35">
      <c r="A129" s="291"/>
      <c r="B129" s="283"/>
      <c r="C129" s="283"/>
      <c r="D129" s="283"/>
      <c r="E129" s="283"/>
      <c r="F129" s="283"/>
      <c r="G129" s="273" t="s">
        <v>177</v>
      </c>
      <c r="H129" s="274"/>
      <c r="I129" s="265" t="s">
        <v>178</v>
      </c>
      <c r="J129" s="266"/>
      <c r="K129" s="267" t="s">
        <v>179</v>
      </c>
      <c r="L129" s="266"/>
      <c r="M129" s="267" t="s">
        <v>180</v>
      </c>
      <c r="N129" s="268"/>
    </row>
    <row r="130" spans="1:14" ht="37.5" customHeight="1" x14ac:dyDescent="0.35">
      <c r="A130" s="292"/>
      <c r="B130" s="288"/>
      <c r="C130" s="288"/>
      <c r="D130" s="288"/>
      <c r="E130" s="288"/>
      <c r="F130" s="284"/>
      <c r="G130" s="16" t="s">
        <v>143</v>
      </c>
      <c r="H130" s="15" t="s">
        <v>156</v>
      </c>
      <c r="I130" s="16" t="s">
        <v>143</v>
      </c>
      <c r="J130" s="15" t="s">
        <v>156</v>
      </c>
      <c r="K130" s="16" t="s">
        <v>143</v>
      </c>
      <c r="L130" s="15" t="s">
        <v>156</v>
      </c>
      <c r="M130" s="16" t="s">
        <v>143</v>
      </c>
      <c r="N130" s="17" t="s">
        <v>4</v>
      </c>
    </row>
    <row r="131" spans="1:14" ht="14.5" x14ac:dyDescent="0.35">
      <c r="A131" s="138" t="s">
        <v>64</v>
      </c>
      <c r="B131" s="137" t="s">
        <v>63</v>
      </c>
      <c r="C131" s="181"/>
      <c r="D131" s="181"/>
      <c r="E131" s="181"/>
      <c r="F131" s="231"/>
      <c r="G131" s="149">
        <v>48221.79</v>
      </c>
      <c r="H131" s="150">
        <f>SUM(H132:H159)</f>
        <v>56910.670000000006</v>
      </c>
      <c r="I131" s="150">
        <v>97761.52</v>
      </c>
      <c r="J131" s="150">
        <f>SUM(J132:J159)</f>
        <v>131222.1</v>
      </c>
      <c r="K131" s="150">
        <v>135646.60999999999</v>
      </c>
      <c r="L131" s="150">
        <f>SUM(L132:L159)</f>
        <v>189018.47</v>
      </c>
      <c r="M131" s="150">
        <v>181785.01</v>
      </c>
      <c r="N131" s="151">
        <f>SUM(N132:N159)</f>
        <v>265761.32</v>
      </c>
    </row>
    <row r="132" spans="1:14" ht="39" x14ac:dyDescent="0.35">
      <c r="A132" s="138"/>
      <c r="B132" s="177"/>
      <c r="C132" s="191" t="s">
        <v>331</v>
      </c>
      <c r="D132" s="191" t="s">
        <v>332</v>
      </c>
      <c r="E132" s="191" t="s">
        <v>333</v>
      </c>
      <c r="F132" s="193" t="s">
        <v>200</v>
      </c>
      <c r="G132" s="215"/>
      <c r="H132" s="222">
        <v>0</v>
      </c>
      <c r="I132" s="217"/>
      <c r="J132" s="222">
        <v>0</v>
      </c>
      <c r="K132" s="217"/>
      <c r="L132" s="222">
        <v>0</v>
      </c>
      <c r="M132" s="217"/>
      <c r="N132" s="223">
        <v>2031.71</v>
      </c>
    </row>
    <row r="133" spans="1:14" ht="26" x14ac:dyDescent="0.35">
      <c r="A133" s="138"/>
      <c r="B133" s="177"/>
      <c r="C133" s="198" t="s">
        <v>334</v>
      </c>
      <c r="D133" s="198" t="s">
        <v>335</v>
      </c>
      <c r="E133" s="198" t="s">
        <v>190</v>
      </c>
      <c r="F133" s="199" t="s">
        <v>224</v>
      </c>
      <c r="G133" s="224"/>
      <c r="H133" s="225">
        <v>2656.15</v>
      </c>
      <c r="I133" s="226"/>
      <c r="J133" s="225">
        <v>5312.3</v>
      </c>
      <c r="K133" s="226"/>
      <c r="L133" s="225">
        <v>7968.45</v>
      </c>
      <c r="M133" s="226"/>
      <c r="N133" s="227">
        <v>11510</v>
      </c>
    </row>
    <row r="134" spans="1:14" ht="26" x14ac:dyDescent="0.35">
      <c r="A134" s="138"/>
      <c r="B134" s="177"/>
      <c r="C134" s="198" t="s">
        <v>336</v>
      </c>
      <c r="D134" s="198" t="s">
        <v>332</v>
      </c>
      <c r="E134" s="198" t="s">
        <v>190</v>
      </c>
      <c r="F134" s="199" t="s">
        <v>224</v>
      </c>
      <c r="G134" s="224"/>
      <c r="H134" s="225">
        <v>732.53</v>
      </c>
      <c r="I134" s="226"/>
      <c r="J134" s="225">
        <v>1465.06</v>
      </c>
      <c r="K134" s="226"/>
      <c r="L134" s="225">
        <v>2197.59</v>
      </c>
      <c r="M134" s="226"/>
      <c r="N134" s="227">
        <v>3174.28</v>
      </c>
    </row>
    <row r="135" spans="1:14" ht="26" x14ac:dyDescent="0.35">
      <c r="A135" s="138"/>
      <c r="B135" s="177"/>
      <c r="C135" s="198" t="s">
        <v>337</v>
      </c>
      <c r="D135" s="198" t="s">
        <v>332</v>
      </c>
      <c r="E135" s="198" t="s">
        <v>190</v>
      </c>
      <c r="F135" s="199" t="s">
        <v>224</v>
      </c>
      <c r="G135" s="224"/>
      <c r="H135" s="225">
        <v>276.92</v>
      </c>
      <c r="I135" s="226"/>
      <c r="J135" s="225">
        <v>553.84</v>
      </c>
      <c r="K135" s="226"/>
      <c r="L135" s="225">
        <v>830.76</v>
      </c>
      <c r="M135" s="226"/>
      <c r="N135" s="227">
        <v>1200</v>
      </c>
    </row>
    <row r="136" spans="1:14" ht="39" x14ac:dyDescent="0.35">
      <c r="A136" s="138"/>
      <c r="B136" s="177"/>
      <c r="C136" s="198" t="s">
        <v>338</v>
      </c>
      <c r="D136" s="198" t="s">
        <v>332</v>
      </c>
      <c r="E136" s="198" t="s">
        <v>190</v>
      </c>
      <c r="F136" s="199" t="s">
        <v>203</v>
      </c>
      <c r="G136" s="224"/>
      <c r="H136" s="225">
        <v>0</v>
      </c>
      <c r="I136" s="226"/>
      <c r="J136" s="225">
        <v>94</v>
      </c>
      <c r="K136" s="226"/>
      <c r="L136" s="225">
        <v>94</v>
      </c>
      <c r="M136" s="226"/>
      <c r="N136" s="227">
        <v>188</v>
      </c>
    </row>
    <row r="137" spans="1:14" ht="39" x14ac:dyDescent="0.35">
      <c r="A137" s="138"/>
      <c r="B137" s="177"/>
      <c r="C137" s="198" t="s">
        <v>339</v>
      </c>
      <c r="D137" s="198" t="s">
        <v>335</v>
      </c>
      <c r="E137" s="198" t="s">
        <v>190</v>
      </c>
      <c r="F137" s="199" t="s">
        <v>203</v>
      </c>
      <c r="G137" s="224"/>
      <c r="H137" s="225">
        <v>0</v>
      </c>
      <c r="I137" s="226"/>
      <c r="J137" s="225">
        <v>318.52999999999997</v>
      </c>
      <c r="K137" s="226"/>
      <c r="L137" s="225">
        <v>318.52999999999997</v>
      </c>
      <c r="M137" s="226"/>
      <c r="N137" s="227">
        <v>637.04999999999995</v>
      </c>
    </row>
    <row r="138" spans="1:14" ht="26" x14ac:dyDescent="0.35">
      <c r="A138" s="138"/>
      <c r="B138" s="177"/>
      <c r="C138" s="198" t="s">
        <v>340</v>
      </c>
      <c r="D138" s="198" t="s">
        <v>332</v>
      </c>
      <c r="E138" s="198" t="s">
        <v>333</v>
      </c>
      <c r="F138" s="199" t="s">
        <v>203</v>
      </c>
      <c r="G138" s="224"/>
      <c r="H138" s="225">
        <v>0</v>
      </c>
      <c r="I138" s="226"/>
      <c r="J138" s="225">
        <v>250</v>
      </c>
      <c r="K138" s="226"/>
      <c r="L138" s="225">
        <v>250</v>
      </c>
      <c r="M138" s="226"/>
      <c r="N138" s="227">
        <v>500</v>
      </c>
    </row>
    <row r="139" spans="1:14" ht="26" x14ac:dyDescent="0.35">
      <c r="A139" s="138"/>
      <c r="B139" s="177"/>
      <c r="C139" s="198" t="s">
        <v>341</v>
      </c>
      <c r="D139" s="198" t="s">
        <v>335</v>
      </c>
      <c r="E139" s="198" t="s">
        <v>342</v>
      </c>
      <c r="F139" s="199" t="s">
        <v>203</v>
      </c>
      <c r="G139" s="224"/>
      <c r="H139" s="225">
        <v>0</v>
      </c>
      <c r="I139" s="226"/>
      <c r="J139" s="225">
        <v>985</v>
      </c>
      <c r="K139" s="226"/>
      <c r="L139" s="225">
        <v>985</v>
      </c>
      <c r="M139" s="226"/>
      <c r="N139" s="227">
        <v>1970</v>
      </c>
    </row>
    <row r="140" spans="1:14" ht="26" x14ac:dyDescent="0.35">
      <c r="A140" s="138"/>
      <c r="B140" s="177"/>
      <c r="C140" s="198" t="s">
        <v>343</v>
      </c>
      <c r="D140" s="198" t="s">
        <v>332</v>
      </c>
      <c r="E140" s="198" t="s">
        <v>333</v>
      </c>
      <c r="F140" s="199" t="s">
        <v>224</v>
      </c>
      <c r="G140" s="224"/>
      <c r="H140" s="225">
        <v>1246.1500000000001</v>
      </c>
      <c r="I140" s="226"/>
      <c r="J140" s="225">
        <v>2492.3000000000002</v>
      </c>
      <c r="K140" s="226"/>
      <c r="L140" s="225">
        <v>3738.45</v>
      </c>
      <c r="M140" s="226"/>
      <c r="N140" s="227">
        <v>5400</v>
      </c>
    </row>
    <row r="141" spans="1:14" ht="39" x14ac:dyDescent="0.35">
      <c r="A141" s="138"/>
      <c r="B141" s="177"/>
      <c r="C141" s="198" t="s">
        <v>344</v>
      </c>
      <c r="D141" s="198" t="s">
        <v>335</v>
      </c>
      <c r="E141" s="198" t="s">
        <v>345</v>
      </c>
      <c r="F141" s="199" t="s">
        <v>224</v>
      </c>
      <c r="G141" s="224"/>
      <c r="H141" s="225">
        <v>5256.16</v>
      </c>
      <c r="I141" s="226"/>
      <c r="J141" s="225">
        <v>10512.32</v>
      </c>
      <c r="K141" s="226"/>
      <c r="L141" s="225">
        <v>15768.48</v>
      </c>
      <c r="M141" s="226"/>
      <c r="N141" s="227">
        <v>22776.71</v>
      </c>
    </row>
    <row r="142" spans="1:14" ht="39" x14ac:dyDescent="0.35">
      <c r="A142" s="138"/>
      <c r="B142" s="177"/>
      <c r="C142" s="198" t="s">
        <v>346</v>
      </c>
      <c r="D142" s="198" t="s">
        <v>332</v>
      </c>
      <c r="E142" s="198" t="s">
        <v>190</v>
      </c>
      <c r="F142" s="199" t="s">
        <v>224</v>
      </c>
      <c r="G142" s="224"/>
      <c r="H142" s="225">
        <v>624</v>
      </c>
      <c r="I142" s="226"/>
      <c r="J142" s="225">
        <v>1248</v>
      </c>
      <c r="K142" s="226"/>
      <c r="L142" s="225">
        <v>1872</v>
      </c>
      <c r="M142" s="226"/>
      <c r="N142" s="227">
        <v>2704.01</v>
      </c>
    </row>
    <row r="143" spans="1:14" ht="39" x14ac:dyDescent="0.35">
      <c r="A143" s="138"/>
      <c r="B143" s="177"/>
      <c r="C143" s="198" t="s">
        <v>347</v>
      </c>
      <c r="D143" s="198" t="s">
        <v>335</v>
      </c>
      <c r="E143" s="198" t="s">
        <v>190</v>
      </c>
      <c r="F143" s="199" t="s">
        <v>200</v>
      </c>
      <c r="G143" s="224"/>
      <c r="H143" s="225">
        <v>3079.04</v>
      </c>
      <c r="I143" s="226"/>
      <c r="J143" s="225">
        <v>21778.19</v>
      </c>
      <c r="K143" s="226"/>
      <c r="L143" s="225">
        <v>21778.19</v>
      </c>
      <c r="M143" s="226"/>
      <c r="N143" s="227">
        <v>22491.16</v>
      </c>
    </row>
    <row r="144" spans="1:14" ht="52" x14ac:dyDescent="0.35">
      <c r="A144" s="138"/>
      <c r="B144" s="177"/>
      <c r="C144" s="198" t="s">
        <v>348</v>
      </c>
      <c r="D144" s="198" t="s">
        <v>335</v>
      </c>
      <c r="E144" s="198" t="s">
        <v>349</v>
      </c>
      <c r="F144" s="199" t="s">
        <v>200</v>
      </c>
      <c r="G144" s="224"/>
      <c r="H144" s="225">
        <v>743.21</v>
      </c>
      <c r="I144" s="226"/>
      <c r="J144" s="225">
        <v>1619.54</v>
      </c>
      <c r="K144" s="226"/>
      <c r="L144" s="225">
        <v>1619.54</v>
      </c>
      <c r="M144" s="226"/>
      <c r="N144" s="227">
        <v>1619.54</v>
      </c>
    </row>
    <row r="145" spans="1:14" ht="52" x14ac:dyDescent="0.35">
      <c r="A145" s="138"/>
      <c r="B145" s="177"/>
      <c r="C145" s="198" t="s">
        <v>350</v>
      </c>
      <c r="D145" s="198" t="s">
        <v>335</v>
      </c>
      <c r="E145" s="198" t="s">
        <v>349</v>
      </c>
      <c r="F145" s="199" t="s">
        <v>200</v>
      </c>
      <c r="G145" s="224"/>
      <c r="H145" s="225">
        <v>0</v>
      </c>
      <c r="I145" s="226"/>
      <c r="J145" s="225">
        <v>0</v>
      </c>
      <c r="K145" s="226"/>
      <c r="L145" s="225">
        <v>4707.95</v>
      </c>
      <c r="M145" s="226"/>
      <c r="N145" s="227">
        <v>6273.92</v>
      </c>
    </row>
    <row r="146" spans="1:14" ht="26" x14ac:dyDescent="0.35">
      <c r="A146" s="138"/>
      <c r="B146" s="177"/>
      <c r="C146" s="198" t="s">
        <v>351</v>
      </c>
      <c r="D146" s="198" t="s">
        <v>332</v>
      </c>
      <c r="E146" s="198" t="s">
        <v>190</v>
      </c>
      <c r="F146" s="199" t="s">
        <v>224</v>
      </c>
      <c r="G146" s="224"/>
      <c r="H146" s="225">
        <v>2558.33</v>
      </c>
      <c r="I146" s="226"/>
      <c r="J146" s="225">
        <v>5116.66</v>
      </c>
      <c r="K146" s="226"/>
      <c r="L146" s="225">
        <v>7674.99</v>
      </c>
      <c r="M146" s="226"/>
      <c r="N146" s="227">
        <v>11086.11</v>
      </c>
    </row>
    <row r="147" spans="1:14" ht="52" x14ac:dyDescent="0.35">
      <c r="A147" s="138"/>
      <c r="B147" s="177"/>
      <c r="C147" s="198" t="s">
        <v>352</v>
      </c>
      <c r="D147" s="198" t="s">
        <v>335</v>
      </c>
      <c r="E147" s="198" t="s">
        <v>349</v>
      </c>
      <c r="F147" s="199" t="s">
        <v>224</v>
      </c>
      <c r="G147" s="224"/>
      <c r="H147" s="225">
        <v>2182.38</v>
      </c>
      <c r="I147" s="226"/>
      <c r="J147" s="225">
        <v>4364.76</v>
      </c>
      <c r="K147" s="226"/>
      <c r="L147" s="225">
        <v>6547.14</v>
      </c>
      <c r="M147" s="226"/>
      <c r="N147" s="227">
        <v>9457</v>
      </c>
    </row>
    <row r="148" spans="1:14" ht="26" x14ac:dyDescent="0.35">
      <c r="A148" s="138"/>
      <c r="B148" s="177"/>
      <c r="C148" s="198" t="s">
        <v>353</v>
      </c>
      <c r="D148" s="198" t="s">
        <v>335</v>
      </c>
      <c r="E148" s="198" t="s">
        <v>190</v>
      </c>
      <c r="F148" s="199" t="s">
        <v>224</v>
      </c>
      <c r="G148" s="224"/>
      <c r="H148" s="225">
        <v>6380.77</v>
      </c>
      <c r="I148" s="226"/>
      <c r="J148" s="225">
        <v>12761.54</v>
      </c>
      <c r="K148" s="226"/>
      <c r="L148" s="225">
        <v>19142.310000000001</v>
      </c>
      <c r="M148" s="226"/>
      <c r="N148" s="227">
        <v>27650</v>
      </c>
    </row>
    <row r="149" spans="1:14" ht="26" x14ac:dyDescent="0.35">
      <c r="A149" s="138"/>
      <c r="B149" s="177"/>
      <c r="C149" s="198" t="s">
        <v>354</v>
      </c>
      <c r="D149" s="198" t="s">
        <v>332</v>
      </c>
      <c r="E149" s="198" t="s">
        <v>190</v>
      </c>
      <c r="F149" s="199" t="s">
        <v>224</v>
      </c>
      <c r="G149" s="224"/>
      <c r="H149" s="225">
        <v>1885.87</v>
      </c>
      <c r="I149" s="226"/>
      <c r="J149" s="225">
        <v>3771.74</v>
      </c>
      <c r="K149" s="226"/>
      <c r="L149" s="225">
        <v>5657.61</v>
      </c>
      <c r="M149" s="226"/>
      <c r="N149" s="227">
        <v>8172.12</v>
      </c>
    </row>
    <row r="150" spans="1:14" ht="26" x14ac:dyDescent="0.35">
      <c r="A150" s="138"/>
      <c r="B150" s="177"/>
      <c r="C150" s="198" t="s">
        <v>355</v>
      </c>
      <c r="D150" s="198" t="s">
        <v>335</v>
      </c>
      <c r="E150" s="198" t="s">
        <v>190</v>
      </c>
      <c r="F150" s="199" t="s">
        <v>224</v>
      </c>
      <c r="G150" s="224"/>
      <c r="H150" s="225">
        <v>5584.62</v>
      </c>
      <c r="I150" s="226"/>
      <c r="J150" s="225">
        <v>11169.24</v>
      </c>
      <c r="K150" s="226"/>
      <c r="L150" s="225">
        <v>16753.86</v>
      </c>
      <c r="M150" s="226"/>
      <c r="N150" s="227">
        <v>24200</v>
      </c>
    </row>
    <row r="151" spans="1:14" ht="26" x14ac:dyDescent="0.35">
      <c r="A151" s="138"/>
      <c r="B151" s="177"/>
      <c r="C151" s="198" t="s">
        <v>356</v>
      </c>
      <c r="D151" s="198" t="s">
        <v>332</v>
      </c>
      <c r="E151" s="198" t="s">
        <v>190</v>
      </c>
      <c r="F151" s="199" t="s">
        <v>224</v>
      </c>
      <c r="G151" s="224"/>
      <c r="H151" s="225">
        <v>3058.98</v>
      </c>
      <c r="I151" s="226"/>
      <c r="J151" s="225">
        <v>6117.96</v>
      </c>
      <c r="K151" s="226"/>
      <c r="L151" s="225">
        <v>9176.94</v>
      </c>
      <c r="M151" s="226"/>
      <c r="N151" s="227">
        <v>13255.59</v>
      </c>
    </row>
    <row r="152" spans="1:14" ht="52" x14ac:dyDescent="0.35">
      <c r="A152" s="138"/>
      <c r="B152" s="177"/>
      <c r="C152" s="198" t="s">
        <v>357</v>
      </c>
      <c r="D152" s="198" t="s">
        <v>335</v>
      </c>
      <c r="E152" s="198" t="s">
        <v>349</v>
      </c>
      <c r="F152" s="199" t="s">
        <v>224</v>
      </c>
      <c r="G152" s="224"/>
      <c r="H152" s="225">
        <v>1259.31</v>
      </c>
      <c r="I152" s="226"/>
      <c r="J152" s="225">
        <v>2518.62</v>
      </c>
      <c r="K152" s="226"/>
      <c r="L152" s="225">
        <v>3777.93</v>
      </c>
      <c r="M152" s="226"/>
      <c r="N152" s="227">
        <v>5457</v>
      </c>
    </row>
    <row r="153" spans="1:14" ht="26" x14ac:dyDescent="0.35">
      <c r="A153" s="138"/>
      <c r="B153" s="177"/>
      <c r="C153" s="198" t="s">
        <v>358</v>
      </c>
      <c r="D153" s="198" t="s">
        <v>335</v>
      </c>
      <c r="E153" s="198" t="s">
        <v>190</v>
      </c>
      <c r="F153" s="199" t="s">
        <v>224</v>
      </c>
      <c r="G153" s="224"/>
      <c r="H153" s="225">
        <v>6380.77</v>
      </c>
      <c r="I153" s="226"/>
      <c r="J153" s="225">
        <v>12761.54</v>
      </c>
      <c r="K153" s="226"/>
      <c r="L153" s="225">
        <v>19142.310000000001</v>
      </c>
      <c r="M153" s="226"/>
      <c r="N153" s="227">
        <v>27650</v>
      </c>
    </row>
    <row r="154" spans="1:14" ht="26" x14ac:dyDescent="0.35">
      <c r="A154" s="138"/>
      <c r="B154" s="177"/>
      <c r="C154" s="198" t="s">
        <v>359</v>
      </c>
      <c r="D154" s="198" t="s">
        <v>332</v>
      </c>
      <c r="E154" s="198" t="s">
        <v>190</v>
      </c>
      <c r="F154" s="199" t="s">
        <v>224</v>
      </c>
      <c r="G154" s="224"/>
      <c r="H154" s="225">
        <v>1862.71</v>
      </c>
      <c r="I154" s="226"/>
      <c r="J154" s="225">
        <v>3725.42</v>
      </c>
      <c r="K154" s="226"/>
      <c r="L154" s="225">
        <v>5588.13</v>
      </c>
      <c r="M154" s="226"/>
      <c r="N154" s="227">
        <v>8071.76</v>
      </c>
    </row>
    <row r="155" spans="1:14" ht="26" x14ac:dyDescent="0.35">
      <c r="A155" s="138"/>
      <c r="B155" s="177"/>
      <c r="C155" s="198" t="s">
        <v>360</v>
      </c>
      <c r="D155" s="198" t="s">
        <v>335</v>
      </c>
      <c r="E155" s="198" t="s">
        <v>190</v>
      </c>
      <c r="F155" s="199" t="s">
        <v>224</v>
      </c>
      <c r="G155" s="224"/>
      <c r="H155" s="225">
        <v>5100</v>
      </c>
      <c r="I155" s="226"/>
      <c r="J155" s="225">
        <v>10200</v>
      </c>
      <c r="K155" s="226"/>
      <c r="L155" s="225">
        <v>15300</v>
      </c>
      <c r="M155" s="226"/>
      <c r="N155" s="227">
        <v>22100</v>
      </c>
    </row>
    <row r="156" spans="1:14" ht="26" x14ac:dyDescent="0.35">
      <c r="A156" s="138"/>
      <c r="B156" s="177"/>
      <c r="C156" s="198" t="s">
        <v>361</v>
      </c>
      <c r="D156" s="198" t="s">
        <v>335</v>
      </c>
      <c r="E156" s="198" t="s">
        <v>190</v>
      </c>
      <c r="F156" s="199" t="s">
        <v>224</v>
      </c>
      <c r="G156" s="224"/>
      <c r="H156" s="225">
        <v>1770</v>
      </c>
      <c r="I156" s="226"/>
      <c r="J156" s="225">
        <v>3540</v>
      </c>
      <c r="K156" s="226"/>
      <c r="L156" s="225">
        <v>5310</v>
      </c>
      <c r="M156" s="226"/>
      <c r="N156" s="227">
        <v>7670</v>
      </c>
    </row>
    <row r="157" spans="1:14" ht="26" x14ac:dyDescent="0.35">
      <c r="A157" s="138"/>
      <c r="B157" s="177"/>
      <c r="C157" s="198" t="s">
        <v>362</v>
      </c>
      <c r="D157" s="198" t="s">
        <v>332</v>
      </c>
      <c r="E157" s="198" t="s">
        <v>190</v>
      </c>
      <c r="F157" s="199" t="s">
        <v>224</v>
      </c>
      <c r="G157" s="224"/>
      <c r="H157" s="225">
        <v>508.41</v>
      </c>
      <c r="I157" s="226"/>
      <c r="J157" s="225">
        <v>1016.82</v>
      </c>
      <c r="K157" s="226"/>
      <c r="L157" s="225">
        <v>1525.23</v>
      </c>
      <c r="M157" s="226"/>
      <c r="N157" s="227">
        <v>2203.1</v>
      </c>
    </row>
    <row r="158" spans="1:14" ht="26" x14ac:dyDescent="0.35">
      <c r="A158" s="138"/>
      <c r="B158" s="177"/>
      <c r="C158" s="198" t="s">
        <v>363</v>
      </c>
      <c r="D158" s="198" t="s">
        <v>335</v>
      </c>
      <c r="E158" s="198" t="s">
        <v>190</v>
      </c>
      <c r="F158" s="199" t="s">
        <v>224</v>
      </c>
      <c r="G158" s="224"/>
      <c r="H158" s="225">
        <v>2686.82</v>
      </c>
      <c r="I158" s="226"/>
      <c r="J158" s="225">
        <v>5373.64</v>
      </c>
      <c r="K158" s="226"/>
      <c r="L158" s="225">
        <v>8060.46</v>
      </c>
      <c r="M158" s="226"/>
      <c r="N158" s="227">
        <v>11642.9</v>
      </c>
    </row>
    <row r="159" spans="1:14" ht="26" x14ac:dyDescent="0.35">
      <c r="A159" s="138"/>
      <c r="B159" s="177"/>
      <c r="C159" s="178" t="s">
        <v>364</v>
      </c>
      <c r="D159" s="178" t="s">
        <v>332</v>
      </c>
      <c r="E159" s="178" t="s">
        <v>333</v>
      </c>
      <c r="F159" s="182" t="s">
        <v>224</v>
      </c>
      <c r="G159" s="214"/>
      <c r="H159" s="218">
        <v>1077.54</v>
      </c>
      <c r="I159" s="216"/>
      <c r="J159" s="218">
        <v>2155.08</v>
      </c>
      <c r="K159" s="216"/>
      <c r="L159" s="218">
        <v>3232.62</v>
      </c>
      <c r="M159" s="216"/>
      <c r="N159" s="220">
        <v>4669.3599999999997</v>
      </c>
    </row>
    <row r="160" spans="1:14" ht="14.5" x14ac:dyDescent="0.35">
      <c r="A160" s="138" t="s">
        <v>66</v>
      </c>
      <c r="B160" s="137" t="s">
        <v>65</v>
      </c>
      <c r="C160" s="180"/>
      <c r="D160" s="180"/>
      <c r="E160" s="180"/>
      <c r="F160" s="232"/>
      <c r="G160" s="70">
        <v>3141.71</v>
      </c>
      <c r="H160" s="72">
        <f>SUM(H161:H176)</f>
        <v>5078.7500000000009</v>
      </c>
      <c r="I160" s="72">
        <v>7088.42</v>
      </c>
      <c r="J160" s="72">
        <f>SUM(J161:J176)</f>
        <v>10188.500000000002</v>
      </c>
      <c r="K160" s="72">
        <v>10079.74</v>
      </c>
      <c r="L160" s="72">
        <f>SUM(L161:L176)</f>
        <v>16557.96</v>
      </c>
      <c r="M160" s="72">
        <v>13296.36</v>
      </c>
      <c r="N160" s="74">
        <f>SUM(N161:N176)</f>
        <v>24058.66</v>
      </c>
    </row>
    <row r="161" spans="1:14" ht="26" x14ac:dyDescent="0.35">
      <c r="A161" s="138"/>
      <c r="B161" s="177"/>
      <c r="C161" s="191" t="s">
        <v>365</v>
      </c>
      <c r="D161" s="191" t="s">
        <v>366</v>
      </c>
      <c r="E161" s="191" t="s">
        <v>367</v>
      </c>
      <c r="F161" s="193" t="s">
        <v>191</v>
      </c>
      <c r="G161" s="215"/>
      <c r="H161" s="222">
        <v>475.58</v>
      </c>
      <c r="I161" s="217"/>
      <c r="J161" s="222">
        <v>951.16</v>
      </c>
      <c r="K161" s="217"/>
      <c r="L161" s="222">
        <v>1426.74</v>
      </c>
      <c r="M161" s="217"/>
      <c r="N161" s="223">
        <v>1902.3</v>
      </c>
    </row>
    <row r="162" spans="1:14" ht="39" x14ac:dyDescent="0.35">
      <c r="A162" s="138"/>
      <c r="B162" s="177"/>
      <c r="C162" s="198" t="s">
        <v>368</v>
      </c>
      <c r="D162" s="198" t="s">
        <v>366</v>
      </c>
      <c r="E162" s="198" t="s">
        <v>367</v>
      </c>
      <c r="F162" s="199" t="s">
        <v>200</v>
      </c>
      <c r="G162" s="224"/>
      <c r="H162" s="225">
        <v>0</v>
      </c>
      <c r="I162" s="226"/>
      <c r="J162" s="225">
        <v>0</v>
      </c>
      <c r="K162" s="226"/>
      <c r="L162" s="225">
        <v>0</v>
      </c>
      <c r="M162" s="226"/>
      <c r="N162" s="227">
        <v>728.26</v>
      </c>
    </row>
    <row r="163" spans="1:14" ht="39" x14ac:dyDescent="0.35">
      <c r="A163" s="138"/>
      <c r="B163" s="177"/>
      <c r="C163" s="198" t="s">
        <v>369</v>
      </c>
      <c r="D163" s="198" t="s">
        <v>370</v>
      </c>
      <c r="E163" s="198" t="s">
        <v>371</v>
      </c>
      <c r="F163" s="199" t="s">
        <v>200</v>
      </c>
      <c r="G163" s="224"/>
      <c r="H163" s="225">
        <v>0</v>
      </c>
      <c r="I163" s="226"/>
      <c r="J163" s="225">
        <v>0</v>
      </c>
      <c r="K163" s="226"/>
      <c r="L163" s="225">
        <v>0</v>
      </c>
      <c r="M163" s="226"/>
      <c r="N163" s="227">
        <v>200</v>
      </c>
    </row>
    <row r="164" spans="1:14" ht="26" x14ac:dyDescent="0.35">
      <c r="A164" s="138"/>
      <c r="B164" s="177"/>
      <c r="C164" s="198" t="s">
        <v>372</v>
      </c>
      <c r="D164" s="198" t="s">
        <v>366</v>
      </c>
      <c r="E164" s="198" t="s">
        <v>367</v>
      </c>
      <c r="F164" s="199" t="s">
        <v>224</v>
      </c>
      <c r="G164" s="224"/>
      <c r="H164" s="225">
        <v>243</v>
      </c>
      <c r="I164" s="226"/>
      <c r="J164" s="225">
        <v>486</v>
      </c>
      <c r="K164" s="226"/>
      <c r="L164" s="225">
        <v>729</v>
      </c>
      <c r="M164" s="226"/>
      <c r="N164" s="227">
        <v>1053</v>
      </c>
    </row>
    <row r="165" spans="1:14" ht="26" x14ac:dyDescent="0.35">
      <c r="A165" s="138"/>
      <c r="B165" s="177"/>
      <c r="C165" s="198" t="s">
        <v>373</v>
      </c>
      <c r="D165" s="198" t="s">
        <v>366</v>
      </c>
      <c r="E165" s="198" t="s">
        <v>367</v>
      </c>
      <c r="F165" s="199" t="s">
        <v>224</v>
      </c>
      <c r="G165" s="224"/>
      <c r="H165" s="225">
        <v>115.38</v>
      </c>
      <c r="I165" s="226"/>
      <c r="J165" s="225">
        <v>230.76</v>
      </c>
      <c r="K165" s="226"/>
      <c r="L165" s="225">
        <v>346.14</v>
      </c>
      <c r="M165" s="226"/>
      <c r="N165" s="227">
        <v>500</v>
      </c>
    </row>
    <row r="166" spans="1:14" ht="39" x14ac:dyDescent="0.35">
      <c r="A166" s="138"/>
      <c r="B166" s="177"/>
      <c r="C166" s="198" t="s">
        <v>374</v>
      </c>
      <c r="D166" s="198" t="s">
        <v>366</v>
      </c>
      <c r="E166" s="198" t="s">
        <v>367</v>
      </c>
      <c r="F166" s="199" t="s">
        <v>203</v>
      </c>
      <c r="G166" s="224"/>
      <c r="H166" s="225">
        <v>0</v>
      </c>
      <c r="I166" s="226"/>
      <c r="J166" s="225">
        <v>31</v>
      </c>
      <c r="K166" s="226"/>
      <c r="L166" s="225">
        <v>31</v>
      </c>
      <c r="M166" s="226"/>
      <c r="N166" s="227">
        <v>62</v>
      </c>
    </row>
    <row r="167" spans="1:14" ht="26" x14ac:dyDescent="0.35">
      <c r="A167" s="138"/>
      <c r="B167" s="177"/>
      <c r="C167" s="198" t="s">
        <v>375</v>
      </c>
      <c r="D167" s="198" t="s">
        <v>366</v>
      </c>
      <c r="E167" s="198" t="s">
        <v>367</v>
      </c>
      <c r="F167" s="199" t="s">
        <v>224</v>
      </c>
      <c r="G167" s="224"/>
      <c r="H167" s="225">
        <v>46.15</v>
      </c>
      <c r="I167" s="226"/>
      <c r="J167" s="225">
        <v>92.3</v>
      </c>
      <c r="K167" s="226"/>
      <c r="L167" s="225">
        <v>138.44999999999999</v>
      </c>
      <c r="M167" s="226"/>
      <c r="N167" s="227">
        <v>200</v>
      </c>
    </row>
    <row r="168" spans="1:14" ht="39" x14ac:dyDescent="0.35">
      <c r="A168" s="138"/>
      <c r="B168" s="177"/>
      <c r="C168" s="198" t="s">
        <v>376</v>
      </c>
      <c r="D168" s="198" t="s">
        <v>366</v>
      </c>
      <c r="E168" s="198" t="s">
        <v>367</v>
      </c>
      <c r="F168" s="199" t="s">
        <v>200</v>
      </c>
      <c r="G168" s="224"/>
      <c r="H168" s="225">
        <v>0</v>
      </c>
      <c r="I168" s="226"/>
      <c r="J168" s="225">
        <v>0</v>
      </c>
      <c r="K168" s="226"/>
      <c r="L168" s="225">
        <v>1290.71</v>
      </c>
      <c r="M168" s="226"/>
      <c r="N168" s="227">
        <v>1385.63</v>
      </c>
    </row>
    <row r="169" spans="1:14" ht="26" x14ac:dyDescent="0.35">
      <c r="A169" s="138"/>
      <c r="B169" s="177"/>
      <c r="C169" s="198" t="s">
        <v>377</v>
      </c>
      <c r="D169" s="198" t="s">
        <v>366</v>
      </c>
      <c r="E169" s="198" t="s">
        <v>367</v>
      </c>
      <c r="F169" s="199" t="s">
        <v>224</v>
      </c>
      <c r="G169" s="224"/>
      <c r="H169" s="225">
        <v>451.62</v>
      </c>
      <c r="I169" s="226"/>
      <c r="J169" s="225">
        <v>903.24</v>
      </c>
      <c r="K169" s="226"/>
      <c r="L169" s="225">
        <v>1354.86</v>
      </c>
      <c r="M169" s="226"/>
      <c r="N169" s="227">
        <v>1957.02</v>
      </c>
    </row>
    <row r="170" spans="1:14" ht="26" x14ac:dyDescent="0.35">
      <c r="A170" s="138"/>
      <c r="B170" s="177"/>
      <c r="C170" s="198" t="s">
        <v>378</v>
      </c>
      <c r="D170" s="198" t="s">
        <v>366</v>
      </c>
      <c r="E170" s="198" t="s">
        <v>367</v>
      </c>
      <c r="F170" s="199" t="s">
        <v>224</v>
      </c>
      <c r="G170" s="224"/>
      <c r="H170" s="225">
        <v>862.7</v>
      </c>
      <c r="I170" s="226"/>
      <c r="J170" s="225">
        <v>1725.4</v>
      </c>
      <c r="K170" s="226"/>
      <c r="L170" s="225">
        <v>2588.1</v>
      </c>
      <c r="M170" s="226"/>
      <c r="N170" s="227">
        <v>3738.38</v>
      </c>
    </row>
    <row r="171" spans="1:14" ht="39" x14ac:dyDescent="0.35">
      <c r="A171" s="138"/>
      <c r="B171" s="177"/>
      <c r="C171" s="198" t="s">
        <v>379</v>
      </c>
      <c r="D171" s="198" t="s">
        <v>380</v>
      </c>
      <c r="E171" s="198" t="s">
        <v>381</v>
      </c>
      <c r="F171" s="199" t="s">
        <v>191</v>
      </c>
      <c r="G171" s="224"/>
      <c r="H171" s="225">
        <v>500</v>
      </c>
      <c r="I171" s="226"/>
      <c r="J171" s="225">
        <v>1000</v>
      </c>
      <c r="K171" s="226"/>
      <c r="L171" s="225">
        <v>1500</v>
      </c>
      <c r="M171" s="226"/>
      <c r="N171" s="227">
        <v>2000</v>
      </c>
    </row>
    <row r="172" spans="1:14" ht="26" x14ac:dyDescent="0.35">
      <c r="A172" s="138"/>
      <c r="B172" s="177"/>
      <c r="C172" s="198" t="s">
        <v>382</v>
      </c>
      <c r="D172" s="198" t="s">
        <v>366</v>
      </c>
      <c r="E172" s="198" t="s">
        <v>367</v>
      </c>
      <c r="F172" s="199" t="s">
        <v>224</v>
      </c>
      <c r="G172" s="224"/>
      <c r="H172" s="225">
        <v>544.63</v>
      </c>
      <c r="I172" s="226"/>
      <c r="J172" s="225">
        <v>1089.26</v>
      </c>
      <c r="K172" s="226"/>
      <c r="L172" s="225">
        <v>1633.89</v>
      </c>
      <c r="M172" s="226"/>
      <c r="N172" s="227">
        <v>2360.08</v>
      </c>
    </row>
    <row r="173" spans="1:14" ht="26" x14ac:dyDescent="0.35">
      <c r="A173" s="138"/>
      <c r="B173" s="177"/>
      <c r="C173" s="198" t="s">
        <v>383</v>
      </c>
      <c r="D173" s="198" t="s">
        <v>366</v>
      </c>
      <c r="E173" s="198" t="s">
        <v>367</v>
      </c>
      <c r="F173" s="199" t="s">
        <v>224</v>
      </c>
      <c r="G173" s="224"/>
      <c r="H173" s="225">
        <v>906.39</v>
      </c>
      <c r="I173" s="226"/>
      <c r="J173" s="225">
        <v>1812.78</v>
      </c>
      <c r="K173" s="226"/>
      <c r="L173" s="225">
        <v>2719.17</v>
      </c>
      <c r="M173" s="226"/>
      <c r="N173" s="227">
        <v>3927.68</v>
      </c>
    </row>
    <row r="174" spans="1:14" ht="26" x14ac:dyDescent="0.35">
      <c r="A174" s="138"/>
      <c r="B174" s="177"/>
      <c r="C174" s="198" t="s">
        <v>384</v>
      </c>
      <c r="D174" s="198" t="s">
        <v>366</v>
      </c>
      <c r="E174" s="198" t="s">
        <v>367</v>
      </c>
      <c r="F174" s="199" t="s">
        <v>224</v>
      </c>
      <c r="G174" s="224"/>
      <c r="H174" s="225">
        <v>540.6</v>
      </c>
      <c r="I174" s="226"/>
      <c r="J174" s="225">
        <v>1081.2</v>
      </c>
      <c r="K174" s="226"/>
      <c r="L174" s="225">
        <v>1621.8</v>
      </c>
      <c r="M174" s="226"/>
      <c r="N174" s="227">
        <v>2342.6</v>
      </c>
    </row>
    <row r="175" spans="1:14" ht="26" x14ac:dyDescent="0.35">
      <c r="A175" s="138"/>
      <c r="B175" s="177"/>
      <c r="C175" s="198" t="s">
        <v>385</v>
      </c>
      <c r="D175" s="198" t="s">
        <v>366</v>
      </c>
      <c r="E175" s="198" t="s">
        <v>367</v>
      </c>
      <c r="F175" s="199" t="s">
        <v>224</v>
      </c>
      <c r="G175" s="224"/>
      <c r="H175" s="225">
        <v>140.69</v>
      </c>
      <c r="I175" s="226"/>
      <c r="J175" s="225">
        <v>281.38</v>
      </c>
      <c r="K175" s="226"/>
      <c r="L175" s="225">
        <v>422.07</v>
      </c>
      <c r="M175" s="226"/>
      <c r="N175" s="227">
        <v>609.65</v>
      </c>
    </row>
    <row r="176" spans="1:14" ht="26" x14ac:dyDescent="0.35">
      <c r="A176" s="138"/>
      <c r="B176" s="177"/>
      <c r="C176" s="178" t="s">
        <v>386</v>
      </c>
      <c r="D176" s="178" t="s">
        <v>366</v>
      </c>
      <c r="E176" s="178" t="s">
        <v>367</v>
      </c>
      <c r="F176" s="182" t="s">
        <v>224</v>
      </c>
      <c r="G176" s="214"/>
      <c r="H176" s="218">
        <v>252.01</v>
      </c>
      <c r="I176" s="216"/>
      <c r="J176" s="218">
        <v>504.02</v>
      </c>
      <c r="K176" s="216"/>
      <c r="L176" s="218">
        <v>756.03</v>
      </c>
      <c r="M176" s="216"/>
      <c r="N176" s="220">
        <v>1092.06</v>
      </c>
    </row>
    <row r="177" spans="1:14" ht="14.5" x14ac:dyDescent="0.35">
      <c r="A177" s="138" t="s">
        <v>68</v>
      </c>
      <c r="B177" s="137" t="s">
        <v>67</v>
      </c>
      <c r="C177" s="180"/>
      <c r="D177" s="180"/>
      <c r="E177" s="180"/>
      <c r="F177" s="232"/>
      <c r="G177" s="153">
        <v>113079.48</v>
      </c>
      <c r="H177" s="154">
        <f>SUM(H178:H230)</f>
        <v>104974.48000000001</v>
      </c>
      <c r="I177" s="154">
        <v>214096.46</v>
      </c>
      <c r="J177" s="154">
        <f>SUM(J178:J230)</f>
        <v>206767.89</v>
      </c>
      <c r="K177" s="154">
        <v>301053.2</v>
      </c>
      <c r="L177" s="154">
        <f>SUM(L178:L230)</f>
        <v>328639.65999999997</v>
      </c>
      <c r="M177" s="154">
        <v>385861.69</v>
      </c>
      <c r="N177" s="155">
        <f>SUM(N178:N230)</f>
        <v>435276.93</v>
      </c>
    </row>
    <row r="178" spans="1:14" ht="39" x14ac:dyDescent="0.35">
      <c r="A178" s="138"/>
      <c r="B178" s="177"/>
      <c r="C178" s="191" t="s">
        <v>387</v>
      </c>
      <c r="D178" s="191" t="s">
        <v>388</v>
      </c>
      <c r="E178" s="191" t="s">
        <v>389</v>
      </c>
      <c r="F178" s="193" t="s">
        <v>191</v>
      </c>
      <c r="G178" s="234"/>
      <c r="H178" s="239">
        <v>6458.97</v>
      </c>
      <c r="I178" s="236"/>
      <c r="J178" s="239">
        <v>12917.94</v>
      </c>
      <c r="K178" s="236"/>
      <c r="L178" s="239">
        <v>19376.91</v>
      </c>
      <c r="M178" s="236"/>
      <c r="N178" s="240">
        <v>25835.88</v>
      </c>
    </row>
    <row r="179" spans="1:14" ht="26" x14ac:dyDescent="0.35">
      <c r="A179" s="138"/>
      <c r="B179" s="177"/>
      <c r="C179" s="198" t="s">
        <v>390</v>
      </c>
      <c r="D179" s="198" t="s">
        <v>388</v>
      </c>
      <c r="E179" s="198" t="s">
        <v>389</v>
      </c>
      <c r="F179" s="199" t="s">
        <v>203</v>
      </c>
      <c r="G179" s="241"/>
      <c r="H179" s="242">
        <v>0</v>
      </c>
      <c r="I179" s="243"/>
      <c r="J179" s="242">
        <v>400</v>
      </c>
      <c r="K179" s="243"/>
      <c r="L179" s="242">
        <v>400</v>
      </c>
      <c r="M179" s="243"/>
      <c r="N179" s="244">
        <v>800</v>
      </c>
    </row>
    <row r="180" spans="1:14" ht="52" x14ac:dyDescent="0.35">
      <c r="A180" s="138"/>
      <c r="B180" s="177"/>
      <c r="C180" s="198" t="s">
        <v>391</v>
      </c>
      <c r="D180" s="198" t="s">
        <v>388</v>
      </c>
      <c r="E180" s="198" t="s">
        <v>392</v>
      </c>
      <c r="F180" s="199" t="s">
        <v>197</v>
      </c>
      <c r="G180" s="241"/>
      <c r="H180" s="242">
        <v>3500</v>
      </c>
      <c r="I180" s="243"/>
      <c r="J180" s="242">
        <v>3500</v>
      </c>
      <c r="K180" s="243"/>
      <c r="L180" s="242">
        <v>3500</v>
      </c>
      <c r="M180" s="243"/>
      <c r="N180" s="244">
        <v>6550.37</v>
      </c>
    </row>
    <row r="181" spans="1:14" ht="26" x14ac:dyDescent="0.35">
      <c r="A181" s="138"/>
      <c r="B181" s="177"/>
      <c r="C181" s="198" t="s">
        <v>393</v>
      </c>
      <c r="D181" s="198" t="s">
        <v>394</v>
      </c>
      <c r="E181" s="198" t="s">
        <v>395</v>
      </c>
      <c r="F181" s="199" t="s">
        <v>200</v>
      </c>
      <c r="G181" s="241"/>
      <c r="H181" s="242">
        <v>0</v>
      </c>
      <c r="I181" s="243"/>
      <c r="J181" s="242">
        <v>0</v>
      </c>
      <c r="K181" s="243"/>
      <c r="L181" s="242">
        <v>0</v>
      </c>
      <c r="M181" s="243"/>
      <c r="N181" s="244">
        <v>750</v>
      </c>
    </row>
    <row r="182" spans="1:14" ht="39" x14ac:dyDescent="0.35">
      <c r="A182" s="138"/>
      <c r="B182" s="177"/>
      <c r="C182" s="198" t="s">
        <v>396</v>
      </c>
      <c r="D182" s="198" t="s">
        <v>397</v>
      </c>
      <c r="E182" s="198" t="s">
        <v>190</v>
      </c>
      <c r="F182" s="199" t="s">
        <v>191</v>
      </c>
      <c r="G182" s="241"/>
      <c r="H182" s="242">
        <v>1119.43</v>
      </c>
      <c r="I182" s="243"/>
      <c r="J182" s="242">
        <v>2238.86</v>
      </c>
      <c r="K182" s="243"/>
      <c r="L182" s="242">
        <v>3358.29</v>
      </c>
      <c r="M182" s="243"/>
      <c r="N182" s="244">
        <v>4477.7</v>
      </c>
    </row>
    <row r="183" spans="1:14" ht="39" x14ac:dyDescent="0.35">
      <c r="A183" s="138"/>
      <c r="B183" s="177"/>
      <c r="C183" s="198" t="s">
        <v>398</v>
      </c>
      <c r="D183" s="198" t="s">
        <v>399</v>
      </c>
      <c r="E183" s="198" t="s">
        <v>190</v>
      </c>
      <c r="F183" s="199" t="s">
        <v>191</v>
      </c>
      <c r="G183" s="241"/>
      <c r="H183" s="242">
        <v>1583.44</v>
      </c>
      <c r="I183" s="243"/>
      <c r="J183" s="242">
        <v>3166.88</v>
      </c>
      <c r="K183" s="243"/>
      <c r="L183" s="242">
        <v>4750.32</v>
      </c>
      <c r="M183" s="243"/>
      <c r="N183" s="244">
        <v>6333.74</v>
      </c>
    </row>
    <row r="184" spans="1:14" ht="26" x14ac:dyDescent="0.35">
      <c r="A184" s="138"/>
      <c r="B184" s="177"/>
      <c r="C184" s="198" t="s">
        <v>400</v>
      </c>
      <c r="D184" s="198" t="s">
        <v>399</v>
      </c>
      <c r="E184" s="198" t="s">
        <v>190</v>
      </c>
      <c r="F184" s="199" t="s">
        <v>191</v>
      </c>
      <c r="G184" s="241"/>
      <c r="H184" s="242">
        <v>130</v>
      </c>
      <c r="I184" s="243"/>
      <c r="J184" s="242">
        <v>260</v>
      </c>
      <c r="K184" s="243"/>
      <c r="L184" s="242">
        <v>390</v>
      </c>
      <c r="M184" s="243"/>
      <c r="N184" s="244">
        <v>520</v>
      </c>
    </row>
    <row r="185" spans="1:14" ht="39" x14ac:dyDescent="0.35">
      <c r="A185" s="138"/>
      <c r="B185" s="177"/>
      <c r="C185" s="198" t="s">
        <v>401</v>
      </c>
      <c r="D185" s="198" t="s">
        <v>402</v>
      </c>
      <c r="E185" s="198" t="s">
        <v>190</v>
      </c>
      <c r="F185" s="199" t="s">
        <v>200</v>
      </c>
      <c r="G185" s="241"/>
      <c r="H185" s="242">
        <v>0</v>
      </c>
      <c r="I185" s="243"/>
      <c r="J185" s="242">
        <v>300</v>
      </c>
      <c r="K185" s="243"/>
      <c r="L185" s="242">
        <v>300</v>
      </c>
      <c r="M185" s="243"/>
      <c r="N185" s="244">
        <v>300</v>
      </c>
    </row>
    <row r="186" spans="1:14" ht="39" x14ac:dyDescent="0.35">
      <c r="A186" s="138"/>
      <c r="B186" s="177"/>
      <c r="C186" s="198" t="s">
        <v>403</v>
      </c>
      <c r="D186" s="198" t="s">
        <v>399</v>
      </c>
      <c r="E186" s="198" t="s">
        <v>190</v>
      </c>
      <c r="F186" s="199" t="s">
        <v>200</v>
      </c>
      <c r="G186" s="241"/>
      <c r="H186" s="242">
        <v>0</v>
      </c>
      <c r="I186" s="243"/>
      <c r="J186" s="242">
        <v>325.32</v>
      </c>
      <c r="K186" s="243"/>
      <c r="L186" s="242">
        <v>325.32</v>
      </c>
      <c r="M186" s="243"/>
      <c r="N186" s="244">
        <v>600</v>
      </c>
    </row>
    <row r="187" spans="1:14" ht="39" x14ac:dyDescent="0.35">
      <c r="A187" s="138"/>
      <c r="B187" s="177"/>
      <c r="C187" s="198" t="s">
        <v>404</v>
      </c>
      <c r="D187" s="198" t="s">
        <v>405</v>
      </c>
      <c r="E187" s="198" t="s">
        <v>190</v>
      </c>
      <c r="F187" s="199" t="s">
        <v>200</v>
      </c>
      <c r="G187" s="241"/>
      <c r="H187" s="242">
        <v>449.34</v>
      </c>
      <c r="I187" s="243"/>
      <c r="J187" s="242">
        <v>543.87</v>
      </c>
      <c r="K187" s="243"/>
      <c r="L187" s="242">
        <v>706.8</v>
      </c>
      <c r="M187" s="243"/>
      <c r="N187" s="244">
        <v>1232.42</v>
      </c>
    </row>
    <row r="188" spans="1:14" ht="52" x14ac:dyDescent="0.35">
      <c r="A188" s="138"/>
      <c r="B188" s="177"/>
      <c r="C188" s="198" t="s">
        <v>406</v>
      </c>
      <c r="D188" s="198" t="s">
        <v>407</v>
      </c>
      <c r="E188" s="198" t="s">
        <v>190</v>
      </c>
      <c r="F188" s="199" t="s">
        <v>200</v>
      </c>
      <c r="G188" s="241"/>
      <c r="H188" s="242">
        <v>2487.35</v>
      </c>
      <c r="I188" s="243"/>
      <c r="J188" s="242">
        <v>5854.35</v>
      </c>
      <c r="K188" s="243"/>
      <c r="L188" s="242">
        <v>8129.26</v>
      </c>
      <c r="M188" s="243"/>
      <c r="N188" s="244">
        <v>10675.32</v>
      </c>
    </row>
    <row r="189" spans="1:14" ht="39" x14ac:dyDescent="0.35">
      <c r="A189" s="138"/>
      <c r="B189" s="177"/>
      <c r="C189" s="198" t="s">
        <v>408</v>
      </c>
      <c r="D189" s="198" t="s">
        <v>409</v>
      </c>
      <c r="E189" s="198" t="s">
        <v>190</v>
      </c>
      <c r="F189" s="199" t="s">
        <v>200</v>
      </c>
      <c r="G189" s="241"/>
      <c r="H189" s="242">
        <v>849.04</v>
      </c>
      <c r="I189" s="243"/>
      <c r="J189" s="242">
        <v>2643.63</v>
      </c>
      <c r="K189" s="243"/>
      <c r="L189" s="242">
        <v>5454.6</v>
      </c>
      <c r="M189" s="243"/>
      <c r="N189" s="244">
        <v>8853.44</v>
      </c>
    </row>
    <row r="190" spans="1:14" ht="52" x14ac:dyDescent="0.35">
      <c r="A190" s="138"/>
      <c r="B190" s="177"/>
      <c r="C190" s="198" t="s">
        <v>410</v>
      </c>
      <c r="D190" s="198" t="s">
        <v>411</v>
      </c>
      <c r="E190" s="198" t="s">
        <v>190</v>
      </c>
      <c r="F190" s="199" t="s">
        <v>200</v>
      </c>
      <c r="G190" s="241"/>
      <c r="H190" s="242">
        <v>3634.99</v>
      </c>
      <c r="I190" s="243"/>
      <c r="J190" s="242">
        <v>5028.95</v>
      </c>
      <c r="K190" s="243"/>
      <c r="L190" s="242">
        <v>5315.76</v>
      </c>
      <c r="M190" s="243"/>
      <c r="N190" s="244">
        <v>8907.11</v>
      </c>
    </row>
    <row r="191" spans="1:14" ht="52" x14ac:dyDescent="0.35">
      <c r="A191" s="138"/>
      <c r="B191" s="177"/>
      <c r="C191" s="198" t="s">
        <v>412</v>
      </c>
      <c r="D191" s="198" t="s">
        <v>394</v>
      </c>
      <c r="E191" s="198" t="s">
        <v>190</v>
      </c>
      <c r="F191" s="199" t="s">
        <v>200</v>
      </c>
      <c r="G191" s="241"/>
      <c r="H191" s="242">
        <v>1370.79</v>
      </c>
      <c r="I191" s="243"/>
      <c r="J191" s="242">
        <v>3813.05</v>
      </c>
      <c r="K191" s="243"/>
      <c r="L191" s="242">
        <v>21689.68</v>
      </c>
      <c r="M191" s="243"/>
      <c r="N191" s="244">
        <v>21689.68</v>
      </c>
    </row>
    <row r="192" spans="1:14" ht="52" x14ac:dyDescent="0.35">
      <c r="A192" s="138"/>
      <c r="B192" s="177"/>
      <c r="C192" s="198" t="s">
        <v>413</v>
      </c>
      <c r="D192" s="198" t="s">
        <v>394</v>
      </c>
      <c r="E192" s="198" t="s">
        <v>190</v>
      </c>
      <c r="F192" s="199" t="s">
        <v>200</v>
      </c>
      <c r="G192" s="241"/>
      <c r="H192" s="242">
        <v>0</v>
      </c>
      <c r="I192" s="243"/>
      <c r="J192" s="242">
        <v>484.24</v>
      </c>
      <c r="K192" s="243"/>
      <c r="L192" s="242">
        <v>679.44</v>
      </c>
      <c r="M192" s="243"/>
      <c r="N192" s="244">
        <v>679.44</v>
      </c>
    </row>
    <row r="193" spans="1:14" ht="26" x14ac:dyDescent="0.35">
      <c r="A193" s="138"/>
      <c r="B193" s="177"/>
      <c r="C193" s="198" t="s">
        <v>414</v>
      </c>
      <c r="D193" s="198" t="s">
        <v>409</v>
      </c>
      <c r="E193" s="198" t="s">
        <v>190</v>
      </c>
      <c r="F193" s="199" t="s">
        <v>200</v>
      </c>
      <c r="G193" s="241"/>
      <c r="H193" s="242">
        <v>1965.32</v>
      </c>
      <c r="I193" s="243"/>
      <c r="J193" s="242">
        <v>2632.04</v>
      </c>
      <c r="K193" s="243"/>
      <c r="L193" s="242">
        <v>2888.35</v>
      </c>
      <c r="M193" s="243"/>
      <c r="N193" s="244">
        <v>3786.02</v>
      </c>
    </row>
    <row r="194" spans="1:14" ht="26" x14ac:dyDescent="0.35">
      <c r="A194" s="138"/>
      <c r="B194" s="177"/>
      <c r="C194" s="198" t="s">
        <v>415</v>
      </c>
      <c r="D194" s="198" t="s">
        <v>416</v>
      </c>
      <c r="E194" s="198" t="s">
        <v>190</v>
      </c>
      <c r="F194" s="199" t="s">
        <v>191</v>
      </c>
      <c r="G194" s="241"/>
      <c r="H194" s="242">
        <v>886.5</v>
      </c>
      <c r="I194" s="243"/>
      <c r="J194" s="242">
        <v>1773</v>
      </c>
      <c r="K194" s="243"/>
      <c r="L194" s="242">
        <v>2659.5</v>
      </c>
      <c r="M194" s="243"/>
      <c r="N194" s="244">
        <v>3546.01</v>
      </c>
    </row>
    <row r="195" spans="1:14" ht="26" x14ac:dyDescent="0.35">
      <c r="A195" s="138"/>
      <c r="B195" s="177"/>
      <c r="C195" s="198" t="s">
        <v>417</v>
      </c>
      <c r="D195" s="198" t="s">
        <v>418</v>
      </c>
      <c r="E195" s="198" t="s">
        <v>419</v>
      </c>
      <c r="F195" s="199" t="s">
        <v>200</v>
      </c>
      <c r="G195" s="241"/>
      <c r="H195" s="242">
        <v>5315.03</v>
      </c>
      <c r="I195" s="243"/>
      <c r="J195" s="242">
        <v>5315.03</v>
      </c>
      <c r="K195" s="243"/>
      <c r="L195" s="242">
        <v>7972.14</v>
      </c>
      <c r="M195" s="243"/>
      <c r="N195" s="244">
        <v>7972.14</v>
      </c>
    </row>
    <row r="196" spans="1:14" ht="52" x14ac:dyDescent="0.35">
      <c r="A196" s="138"/>
      <c r="B196" s="177"/>
      <c r="C196" s="198" t="s">
        <v>420</v>
      </c>
      <c r="D196" s="198" t="s">
        <v>399</v>
      </c>
      <c r="E196" s="198" t="s">
        <v>190</v>
      </c>
      <c r="F196" s="199" t="s">
        <v>191</v>
      </c>
      <c r="G196" s="241"/>
      <c r="H196" s="242">
        <v>3673.23</v>
      </c>
      <c r="I196" s="243"/>
      <c r="J196" s="242">
        <v>7346.46</v>
      </c>
      <c r="K196" s="243"/>
      <c r="L196" s="242">
        <v>11019.69</v>
      </c>
      <c r="M196" s="243"/>
      <c r="N196" s="244">
        <v>14692.93</v>
      </c>
    </row>
    <row r="197" spans="1:14" ht="52" x14ac:dyDescent="0.35">
      <c r="A197" s="138"/>
      <c r="B197" s="177"/>
      <c r="C197" s="198" t="s">
        <v>421</v>
      </c>
      <c r="D197" s="198" t="s">
        <v>422</v>
      </c>
      <c r="E197" s="198" t="s">
        <v>190</v>
      </c>
      <c r="F197" s="199" t="s">
        <v>191</v>
      </c>
      <c r="G197" s="241"/>
      <c r="H197" s="242">
        <v>2283.96</v>
      </c>
      <c r="I197" s="243"/>
      <c r="J197" s="242">
        <v>4567.92</v>
      </c>
      <c r="K197" s="243"/>
      <c r="L197" s="242">
        <v>6851.88</v>
      </c>
      <c r="M197" s="243"/>
      <c r="N197" s="244">
        <v>9135.83</v>
      </c>
    </row>
    <row r="198" spans="1:14" ht="39" x14ac:dyDescent="0.35">
      <c r="A198" s="138"/>
      <c r="B198" s="177"/>
      <c r="C198" s="198" t="s">
        <v>423</v>
      </c>
      <c r="D198" s="198" t="s">
        <v>407</v>
      </c>
      <c r="E198" s="198" t="s">
        <v>190</v>
      </c>
      <c r="F198" s="199" t="s">
        <v>191</v>
      </c>
      <c r="G198" s="241"/>
      <c r="H198" s="242">
        <v>1240.1500000000001</v>
      </c>
      <c r="I198" s="243"/>
      <c r="J198" s="242">
        <v>2480.3000000000002</v>
      </c>
      <c r="K198" s="243"/>
      <c r="L198" s="242">
        <v>3720.45</v>
      </c>
      <c r="M198" s="243"/>
      <c r="N198" s="244">
        <v>4960.6099999999997</v>
      </c>
    </row>
    <row r="199" spans="1:14" ht="26" x14ac:dyDescent="0.35">
      <c r="A199" s="138"/>
      <c r="B199" s="177"/>
      <c r="C199" s="198" t="s">
        <v>424</v>
      </c>
      <c r="D199" s="198" t="s">
        <v>425</v>
      </c>
      <c r="E199" s="198" t="s">
        <v>426</v>
      </c>
      <c r="F199" s="199" t="s">
        <v>191</v>
      </c>
      <c r="G199" s="241"/>
      <c r="H199" s="242">
        <v>2643.03</v>
      </c>
      <c r="I199" s="243"/>
      <c r="J199" s="242">
        <v>5286.06</v>
      </c>
      <c r="K199" s="243"/>
      <c r="L199" s="242">
        <v>7929.09</v>
      </c>
      <c r="M199" s="243"/>
      <c r="N199" s="244">
        <v>10572.1</v>
      </c>
    </row>
    <row r="200" spans="1:14" ht="52" x14ac:dyDescent="0.35">
      <c r="A200" s="138"/>
      <c r="B200" s="177"/>
      <c r="C200" s="198" t="s">
        <v>427</v>
      </c>
      <c r="D200" s="198" t="s">
        <v>416</v>
      </c>
      <c r="E200" s="198" t="s">
        <v>190</v>
      </c>
      <c r="F200" s="199" t="s">
        <v>191</v>
      </c>
      <c r="G200" s="241"/>
      <c r="H200" s="242">
        <v>1088.98</v>
      </c>
      <c r="I200" s="243"/>
      <c r="J200" s="242">
        <v>2177.96</v>
      </c>
      <c r="K200" s="243"/>
      <c r="L200" s="242">
        <v>3266.94</v>
      </c>
      <c r="M200" s="243"/>
      <c r="N200" s="244">
        <v>4355.92</v>
      </c>
    </row>
    <row r="201" spans="1:14" ht="26" x14ac:dyDescent="0.35">
      <c r="A201" s="138"/>
      <c r="B201" s="177"/>
      <c r="C201" s="198" t="s">
        <v>428</v>
      </c>
      <c r="D201" s="198" t="s">
        <v>409</v>
      </c>
      <c r="E201" s="198" t="s">
        <v>190</v>
      </c>
      <c r="F201" s="199" t="s">
        <v>203</v>
      </c>
      <c r="G201" s="241"/>
      <c r="H201" s="242">
        <v>0</v>
      </c>
      <c r="I201" s="243"/>
      <c r="J201" s="242">
        <v>3000</v>
      </c>
      <c r="K201" s="243"/>
      <c r="L201" s="242">
        <v>3000</v>
      </c>
      <c r="M201" s="243"/>
      <c r="N201" s="244">
        <v>6000</v>
      </c>
    </row>
    <row r="202" spans="1:14" ht="39" x14ac:dyDescent="0.35">
      <c r="A202" s="138"/>
      <c r="B202" s="177"/>
      <c r="C202" s="198" t="s">
        <v>429</v>
      </c>
      <c r="D202" s="198" t="s">
        <v>409</v>
      </c>
      <c r="E202" s="198" t="s">
        <v>190</v>
      </c>
      <c r="F202" s="199" t="s">
        <v>197</v>
      </c>
      <c r="G202" s="241"/>
      <c r="H202" s="242">
        <v>0</v>
      </c>
      <c r="I202" s="243"/>
      <c r="J202" s="242">
        <v>1000</v>
      </c>
      <c r="K202" s="243"/>
      <c r="L202" s="242">
        <v>1000</v>
      </c>
      <c r="M202" s="243"/>
      <c r="N202" s="244">
        <v>1000</v>
      </c>
    </row>
    <row r="203" spans="1:14" ht="39" x14ac:dyDescent="0.35">
      <c r="A203" s="138"/>
      <c r="B203" s="177"/>
      <c r="C203" s="198" t="s">
        <v>430</v>
      </c>
      <c r="D203" s="198" t="s">
        <v>399</v>
      </c>
      <c r="E203" s="198" t="s">
        <v>431</v>
      </c>
      <c r="F203" s="199" t="s">
        <v>191</v>
      </c>
      <c r="G203" s="241"/>
      <c r="H203" s="242">
        <v>125</v>
      </c>
      <c r="I203" s="243"/>
      <c r="J203" s="242">
        <v>250</v>
      </c>
      <c r="K203" s="243"/>
      <c r="L203" s="242">
        <v>375</v>
      </c>
      <c r="M203" s="243"/>
      <c r="N203" s="244">
        <v>500</v>
      </c>
    </row>
    <row r="204" spans="1:14" ht="78" x14ac:dyDescent="0.35">
      <c r="A204" s="138"/>
      <c r="B204" s="177"/>
      <c r="C204" s="198" t="s">
        <v>432</v>
      </c>
      <c r="D204" s="198" t="s">
        <v>409</v>
      </c>
      <c r="E204" s="198" t="s">
        <v>433</v>
      </c>
      <c r="F204" s="199" t="s">
        <v>197</v>
      </c>
      <c r="G204" s="241"/>
      <c r="H204" s="242">
        <v>1500</v>
      </c>
      <c r="I204" s="243"/>
      <c r="J204" s="242">
        <v>1500</v>
      </c>
      <c r="K204" s="243"/>
      <c r="L204" s="242">
        <v>9418.25</v>
      </c>
      <c r="M204" s="243"/>
      <c r="N204" s="244">
        <v>9418.25</v>
      </c>
    </row>
    <row r="205" spans="1:14" ht="39" x14ac:dyDescent="0.35">
      <c r="A205" s="138"/>
      <c r="B205" s="177"/>
      <c r="C205" s="198" t="s">
        <v>434</v>
      </c>
      <c r="D205" s="198" t="s">
        <v>435</v>
      </c>
      <c r="E205" s="198" t="s">
        <v>436</v>
      </c>
      <c r="F205" s="199" t="s">
        <v>197</v>
      </c>
      <c r="G205" s="241"/>
      <c r="H205" s="242">
        <v>0</v>
      </c>
      <c r="I205" s="243"/>
      <c r="J205" s="242">
        <v>1100</v>
      </c>
      <c r="K205" s="243"/>
      <c r="L205" s="242">
        <v>1100</v>
      </c>
      <c r="M205" s="243"/>
      <c r="N205" s="244">
        <v>2200</v>
      </c>
    </row>
    <row r="206" spans="1:14" ht="39" x14ac:dyDescent="0.35">
      <c r="A206" s="138"/>
      <c r="B206" s="177"/>
      <c r="C206" s="198" t="s">
        <v>437</v>
      </c>
      <c r="D206" s="198" t="s">
        <v>399</v>
      </c>
      <c r="E206" s="198" t="s">
        <v>190</v>
      </c>
      <c r="F206" s="199" t="s">
        <v>191</v>
      </c>
      <c r="G206" s="241"/>
      <c r="H206" s="242">
        <v>250</v>
      </c>
      <c r="I206" s="243"/>
      <c r="J206" s="242">
        <v>500</v>
      </c>
      <c r="K206" s="243"/>
      <c r="L206" s="242">
        <v>750</v>
      </c>
      <c r="M206" s="243"/>
      <c r="N206" s="244">
        <v>1000</v>
      </c>
    </row>
    <row r="207" spans="1:14" ht="39" x14ac:dyDescent="0.35">
      <c r="A207" s="138"/>
      <c r="B207" s="177"/>
      <c r="C207" s="198" t="s">
        <v>438</v>
      </c>
      <c r="D207" s="198" t="s">
        <v>407</v>
      </c>
      <c r="E207" s="198" t="s">
        <v>190</v>
      </c>
      <c r="F207" s="199" t="s">
        <v>191</v>
      </c>
      <c r="G207" s="241"/>
      <c r="H207" s="242">
        <v>125</v>
      </c>
      <c r="I207" s="243"/>
      <c r="J207" s="242">
        <v>250</v>
      </c>
      <c r="K207" s="243"/>
      <c r="L207" s="242">
        <v>375</v>
      </c>
      <c r="M207" s="243"/>
      <c r="N207" s="244">
        <v>500</v>
      </c>
    </row>
    <row r="208" spans="1:14" ht="26" x14ac:dyDescent="0.35">
      <c r="A208" s="138"/>
      <c r="B208" s="177"/>
      <c r="C208" s="198" t="s">
        <v>439</v>
      </c>
      <c r="D208" s="198" t="s">
        <v>435</v>
      </c>
      <c r="E208" s="198" t="s">
        <v>440</v>
      </c>
      <c r="F208" s="199" t="s">
        <v>191</v>
      </c>
      <c r="G208" s="241"/>
      <c r="H208" s="242">
        <v>4500</v>
      </c>
      <c r="I208" s="243"/>
      <c r="J208" s="242">
        <v>9000</v>
      </c>
      <c r="K208" s="243"/>
      <c r="L208" s="242">
        <v>13500</v>
      </c>
      <c r="M208" s="243"/>
      <c r="N208" s="244">
        <v>18000</v>
      </c>
    </row>
    <row r="209" spans="1:14" ht="39" x14ac:dyDescent="0.35">
      <c r="A209" s="138"/>
      <c r="B209" s="177"/>
      <c r="C209" s="198" t="s">
        <v>441</v>
      </c>
      <c r="D209" s="198" t="s">
        <v>409</v>
      </c>
      <c r="E209" s="198" t="s">
        <v>190</v>
      </c>
      <c r="F209" s="199" t="s">
        <v>200</v>
      </c>
      <c r="G209" s="241"/>
      <c r="H209" s="242">
        <v>0</v>
      </c>
      <c r="I209" s="243"/>
      <c r="J209" s="242">
        <v>766</v>
      </c>
      <c r="K209" s="243"/>
      <c r="L209" s="242">
        <v>766</v>
      </c>
      <c r="M209" s="243"/>
      <c r="N209" s="244">
        <v>766</v>
      </c>
    </row>
    <row r="210" spans="1:14" ht="39" x14ac:dyDescent="0.35">
      <c r="A210" s="138"/>
      <c r="B210" s="177"/>
      <c r="C210" s="198" t="s">
        <v>442</v>
      </c>
      <c r="D210" s="198" t="s">
        <v>407</v>
      </c>
      <c r="E210" s="198" t="s">
        <v>190</v>
      </c>
      <c r="F210" s="199" t="s">
        <v>191</v>
      </c>
      <c r="G210" s="241"/>
      <c r="H210" s="242">
        <v>324.51</v>
      </c>
      <c r="I210" s="243"/>
      <c r="J210" s="242">
        <v>649.02</v>
      </c>
      <c r="K210" s="243"/>
      <c r="L210" s="242">
        <v>973.53</v>
      </c>
      <c r="M210" s="243"/>
      <c r="N210" s="244">
        <v>1298.02</v>
      </c>
    </row>
    <row r="211" spans="1:14" ht="39" x14ac:dyDescent="0.35">
      <c r="A211" s="138"/>
      <c r="B211" s="177"/>
      <c r="C211" s="198" t="s">
        <v>443</v>
      </c>
      <c r="D211" s="198" t="s">
        <v>399</v>
      </c>
      <c r="E211" s="198" t="s">
        <v>190</v>
      </c>
      <c r="F211" s="199" t="s">
        <v>191</v>
      </c>
      <c r="G211" s="241"/>
      <c r="H211" s="242">
        <v>250</v>
      </c>
      <c r="I211" s="243"/>
      <c r="J211" s="242">
        <v>500</v>
      </c>
      <c r="K211" s="243"/>
      <c r="L211" s="242">
        <v>750</v>
      </c>
      <c r="M211" s="243"/>
      <c r="N211" s="244">
        <v>1000</v>
      </c>
    </row>
    <row r="212" spans="1:14" ht="39" x14ac:dyDescent="0.35">
      <c r="A212" s="138"/>
      <c r="B212" s="177"/>
      <c r="C212" s="198" t="s">
        <v>444</v>
      </c>
      <c r="D212" s="198" t="s">
        <v>399</v>
      </c>
      <c r="E212" s="198" t="s">
        <v>190</v>
      </c>
      <c r="F212" s="199" t="s">
        <v>200</v>
      </c>
      <c r="G212" s="241"/>
      <c r="H212" s="242">
        <v>71.7</v>
      </c>
      <c r="I212" s="243"/>
      <c r="J212" s="242">
        <v>144.85</v>
      </c>
      <c r="K212" s="243"/>
      <c r="L212" s="242">
        <v>144.85</v>
      </c>
      <c r="M212" s="243"/>
      <c r="N212" s="244">
        <v>1806.13</v>
      </c>
    </row>
    <row r="213" spans="1:14" ht="26" x14ac:dyDescent="0.35">
      <c r="A213" s="138"/>
      <c r="B213" s="177"/>
      <c r="C213" s="198" t="s">
        <v>445</v>
      </c>
      <c r="D213" s="198" t="s">
        <v>435</v>
      </c>
      <c r="E213" s="198" t="s">
        <v>440</v>
      </c>
      <c r="F213" s="199" t="s">
        <v>191</v>
      </c>
      <c r="G213" s="241"/>
      <c r="H213" s="242">
        <v>8250</v>
      </c>
      <c r="I213" s="243"/>
      <c r="J213" s="242">
        <v>16500</v>
      </c>
      <c r="K213" s="243"/>
      <c r="L213" s="242">
        <v>24750</v>
      </c>
      <c r="M213" s="243"/>
      <c r="N213" s="244">
        <v>33000</v>
      </c>
    </row>
    <row r="214" spans="1:14" ht="39" x14ac:dyDescent="0.35">
      <c r="A214" s="138"/>
      <c r="B214" s="177"/>
      <c r="C214" s="198" t="s">
        <v>446</v>
      </c>
      <c r="D214" s="198" t="s">
        <v>409</v>
      </c>
      <c r="E214" s="198" t="s">
        <v>190</v>
      </c>
      <c r="F214" s="199" t="s">
        <v>197</v>
      </c>
      <c r="G214" s="241"/>
      <c r="H214" s="242">
        <v>0</v>
      </c>
      <c r="I214" s="243"/>
      <c r="J214" s="242">
        <v>1000</v>
      </c>
      <c r="K214" s="243"/>
      <c r="L214" s="242">
        <v>1000</v>
      </c>
      <c r="M214" s="243"/>
      <c r="N214" s="244">
        <v>1000</v>
      </c>
    </row>
    <row r="215" spans="1:14" ht="39" x14ac:dyDescent="0.35">
      <c r="A215" s="138"/>
      <c r="B215" s="177"/>
      <c r="C215" s="198" t="s">
        <v>447</v>
      </c>
      <c r="D215" s="198" t="s">
        <v>407</v>
      </c>
      <c r="E215" s="198" t="s">
        <v>190</v>
      </c>
      <c r="F215" s="199" t="s">
        <v>191</v>
      </c>
      <c r="G215" s="241"/>
      <c r="H215" s="242">
        <v>457.19</v>
      </c>
      <c r="I215" s="243"/>
      <c r="J215" s="242">
        <v>914.38</v>
      </c>
      <c r="K215" s="243"/>
      <c r="L215" s="242">
        <v>1371.57</v>
      </c>
      <c r="M215" s="243"/>
      <c r="N215" s="244">
        <v>1828.77</v>
      </c>
    </row>
    <row r="216" spans="1:14" ht="39" x14ac:dyDescent="0.35">
      <c r="A216" s="138"/>
      <c r="B216" s="177"/>
      <c r="C216" s="198" t="s">
        <v>448</v>
      </c>
      <c r="D216" s="198" t="s">
        <v>399</v>
      </c>
      <c r="E216" s="198" t="s">
        <v>190</v>
      </c>
      <c r="F216" s="199" t="s">
        <v>191</v>
      </c>
      <c r="G216" s="241"/>
      <c r="H216" s="242">
        <v>815</v>
      </c>
      <c r="I216" s="243"/>
      <c r="J216" s="242">
        <v>1630</v>
      </c>
      <c r="K216" s="243"/>
      <c r="L216" s="242">
        <v>2445</v>
      </c>
      <c r="M216" s="243"/>
      <c r="N216" s="244">
        <v>3260</v>
      </c>
    </row>
    <row r="217" spans="1:14" ht="26" x14ac:dyDescent="0.35">
      <c r="A217" s="138"/>
      <c r="B217" s="177"/>
      <c r="C217" s="198" t="s">
        <v>449</v>
      </c>
      <c r="D217" s="198" t="s">
        <v>407</v>
      </c>
      <c r="E217" s="198" t="s">
        <v>190</v>
      </c>
      <c r="F217" s="199" t="s">
        <v>191</v>
      </c>
      <c r="G217" s="241"/>
      <c r="H217" s="242">
        <v>398.76</v>
      </c>
      <c r="I217" s="243"/>
      <c r="J217" s="242">
        <v>797.52</v>
      </c>
      <c r="K217" s="243"/>
      <c r="L217" s="242">
        <v>1196.28</v>
      </c>
      <c r="M217" s="243"/>
      <c r="N217" s="244">
        <v>1595.04</v>
      </c>
    </row>
    <row r="218" spans="1:14" ht="26" x14ac:dyDescent="0.35">
      <c r="A218" s="138"/>
      <c r="B218" s="177"/>
      <c r="C218" s="198" t="s">
        <v>450</v>
      </c>
      <c r="D218" s="198" t="s">
        <v>409</v>
      </c>
      <c r="E218" s="198" t="s">
        <v>190</v>
      </c>
      <c r="F218" s="199" t="s">
        <v>197</v>
      </c>
      <c r="G218" s="241"/>
      <c r="H218" s="242">
        <v>0</v>
      </c>
      <c r="I218" s="243"/>
      <c r="J218" s="242">
        <v>0</v>
      </c>
      <c r="K218" s="243"/>
      <c r="L218" s="242">
        <v>2000</v>
      </c>
      <c r="M218" s="243"/>
      <c r="N218" s="244">
        <v>2000</v>
      </c>
    </row>
    <row r="219" spans="1:14" ht="26" x14ac:dyDescent="0.35">
      <c r="A219" s="138"/>
      <c r="B219" s="177"/>
      <c r="C219" s="198" t="s">
        <v>451</v>
      </c>
      <c r="D219" s="198" t="s">
        <v>407</v>
      </c>
      <c r="E219" s="198" t="s">
        <v>190</v>
      </c>
      <c r="F219" s="199" t="s">
        <v>191</v>
      </c>
      <c r="G219" s="241"/>
      <c r="H219" s="242">
        <v>3366.6</v>
      </c>
      <c r="I219" s="243"/>
      <c r="J219" s="242">
        <v>6733.2</v>
      </c>
      <c r="K219" s="243"/>
      <c r="L219" s="242">
        <v>10099.799999999999</v>
      </c>
      <c r="M219" s="243"/>
      <c r="N219" s="244">
        <v>13466.39</v>
      </c>
    </row>
    <row r="220" spans="1:14" ht="26" x14ac:dyDescent="0.35">
      <c r="A220" s="138"/>
      <c r="B220" s="177"/>
      <c r="C220" s="198" t="s">
        <v>452</v>
      </c>
      <c r="D220" s="198" t="s">
        <v>399</v>
      </c>
      <c r="E220" s="198" t="s">
        <v>453</v>
      </c>
      <c r="F220" s="199" t="s">
        <v>197</v>
      </c>
      <c r="G220" s="241"/>
      <c r="H220" s="242">
        <v>0</v>
      </c>
      <c r="I220" s="243"/>
      <c r="J220" s="242">
        <v>0</v>
      </c>
      <c r="K220" s="243"/>
      <c r="L220" s="242">
        <v>250</v>
      </c>
      <c r="M220" s="243"/>
      <c r="N220" s="244">
        <v>250</v>
      </c>
    </row>
    <row r="221" spans="1:14" ht="39" x14ac:dyDescent="0.35">
      <c r="A221" s="138"/>
      <c r="B221" s="177"/>
      <c r="C221" s="198" t="s">
        <v>454</v>
      </c>
      <c r="D221" s="198" t="s">
        <v>435</v>
      </c>
      <c r="E221" s="198" t="s">
        <v>190</v>
      </c>
      <c r="F221" s="199" t="s">
        <v>191</v>
      </c>
      <c r="G221" s="241"/>
      <c r="H221" s="242">
        <v>28356.16</v>
      </c>
      <c r="I221" s="243"/>
      <c r="J221" s="242">
        <v>56712.32</v>
      </c>
      <c r="K221" s="243"/>
      <c r="L221" s="242">
        <v>85068.479999999996</v>
      </c>
      <c r="M221" s="243"/>
      <c r="N221" s="244">
        <v>113424.63</v>
      </c>
    </row>
    <row r="222" spans="1:14" ht="52" x14ac:dyDescent="0.35">
      <c r="A222" s="138"/>
      <c r="B222" s="177"/>
      <c r="C222" s="198" t="s">
        <v>455</v>
      </c>
      <c r="D222" s="198" t="s">
        <v>399</v>
      </c>
      <c r="E222" s="198" t="s">
        <v>190</v>
      </c>
      <c r="F222" s="199" t="s">
        <v>191</v>
      </c>
      <c r="G222" s="241"/>
      <c r="H222" s="242">
        <v>495.74</v>
      </c>
      <c r="I222" s="243"/>
      <c r="J222" s="242">
        <v>991.48</v>
      </c>
      <c r="K222" s="243"/>
      <c r="L222" s="242">
        <v>1487.22</v>
      </c>
      <c r="M222" s="243"/>
      <c r="N222" s="244">
        <v>1982.94</v>
      </c>
    </row>
    <row r="223" spans="1:14" ht="39" x14ac:dyDescent="0.35">
      <c r="A223" s="138"/>
      <c r="B223" s="177"/>
      <c r="C223" s="198" t="s">
        <v>456</v>
      </c>
      <c r="D223" s="198" t="s">
        <v>399</v>
      </c>
      <c r="E223" s="198" t="s">
        <v>190</v>
      </c>
      <c r="F223" s="199" t="s">
        <v>191</v>
      </c>
      <c r="G223" s="241"/>
      <c r="H223" s="242">
        <v>375</v>
      </c>
      <c r="I223" s="243"/>
      <c r="J223" s="242">
        <v>750</v>
      </c>
      <c r="K223" s="243"/>
      <c r="L223" s="242">
        <v>1125</v>
      </c>
      <c r="M223" s="243"/>
      <c r="N223" s="244">
        <v>1500</v>
      </c>
    </row>
    <row r="224" spans="1:14" ht="39" x14ac:dyDescent="0.35">
      <c r="A224" s="138"/>
      <c r="B224" s="177"/>
      <c r="C224" s="198" t="s">
        <v>457</v>
      </c>
      <c r="D224" s="198" t="s">
        <v>422</v>
      </c>
      <c r="E224" s="198" t="s">
        <v>190</v>
      </c>
      <c r="F224" s="199" t="s">
        <v>191</v>
      </c>
      <c r="G224" s="241"/>
      <c r="H224" s="242">
        <v>6501.12</v>
      </c>
      <c r="I224" s="243"/>
      <c r="J224" s="242">
        <v>13002.24</v>
      </c>
      <c r="K224" s="243"/>
      <c r="L224" s="242">
        <v>19503.36</v>
      </c>
      <c r="M224" s="243"/>
      <c r="N224" s="244">
        <v>26004.48</v>
      </c>
    </row>
    <row r="225" spans="1:14" ht="26" x14ac:dyDescent="0.35">
      <c r="A225" s="138"/>
      <c r="B225" s="177"/>
      <c r="C225" s="198" t="s">
        <v>458</v>
      </c>
      <c r="D225" s="198" t="s">
        <v>407</v>
      </c>
      <c r="E225" s="198" t="s">
        <v>190</v>
      </c>
      <c r="F225" s="199" t="s">
        <v>191</v>
      </c>
      <c r="G225" s="241"/>
      <c r="H225" s="242">
        <v>5082.8999999999996</v>
      </c>
      <c r="I225" s="243"/>
      <c r="J225" s="242">
        <v>10165.799999999999</v>
      </c>
      <c r="K225" s="243"/>
      <c r="L225" s="242">
        <v>15248.7</v>
      </c>
      <c r="M225" s="243"/>
      <c r="N225" s="244">
        <v>20331.61</v>
      </c>
    </row>
    <row r="226" spans="1:14" ht="39" x14ac:dyDescent="0.35">
      <c r="A226" s="138"/>
      <c r="B226" s="177"/>
      <c r="C226" s="198" t="s">
        <v>459</v>
      </c>
      <c r="D226" s="198" t="s">
        <v>422</v>
      </c>
      <c r="E226" s="198" t="s">
        <v>190</v>
      </c>
      <c r="F226" s="199" t="s">
        <v>191</v>
      </c>
      <c r="G226" s="241"/>
      <c r="H226" s="242">
        <v>1383.22</v>
      </c>
      <c r="I226" s="243"/>
      <c r="J226" s="242">
        <v>2766.44</v>
      </c>
      <c r="K226" s="243"/>
      <c r="L226" s="242">
        <v>4149.66</v>
      </c>
      <c r="M226" s="243"/>
      <c r="N226" s="244">
        <v>5532.88</v>
      </c>
    </row>
    <row r="227" spans="1:14" ht="26" x14ac:dyDescent="0.35">
      <c r="A227" s="138"/>
      <c r="B227" s="177"/>
      <c r="C227" s="198" t="s">
        <v>460</v>
      </c>
      <c r="D227" s="198" t="s">
        <v>435</v>
      </c>
      <c r="E227" s="198" t="s">
        <v>190</v>
      </c>
      <c r="F227" s="199" t="s">
        <v>191</v>
      </c>
      <c r="G227" s="241"/>
      <c r="H227" s="242">
        <v>75</v>
      </c>
      <c r="I227" s="243"/>
      <c r="J227" s="242">
        <v>150</v>
      </c>
      <c r="K227" s="243"/>
      <c r="L227" s="242">
        <v>225</v>
      </c>
      <c r="M227" s="243"/>
      <c r="N227" s="244">
        <v>300</v>
      </c>
    </row>
    <row r="228" spans="1:14" ht="26" x14ac:dyDescent="0.35">
      <c r="A228" s="138"/>
      <c r="B228" s="177"/>
      <c r="C228" s="198" t="s">
        <v>461</v>
      </c>
      <c r="D228" s="198" t="s">
        <v>399</v>
      </c>
      <c r="E228" s="198" t="s">
        <v>190</v>
      </c>
      <c r="F228" s="199" t="s">
        <v>200</v>
      </c>
      <c r="G228" s="241"/>
      <c r="H228" s="242">
        <v>0</v>
      </c>
      <c r="I228" s="243"/>
      <c r="J228" s="242">
        <v>0</v>
      </c>
      <c r="K228" s="243"/>
      <c r="L228" s="242">
        <v>1597.01</v>
      </c>
      <c r="M228" s="243"/>
      <c r="N228" s="244">
        <v>1996.01</v>
      </c>
    </row>
    <row r="229" spans="1:14" ht="39" x14ac:dyDescent="0.35">
      <c r="A229" s="138"/>
      <c r="B229" s="177"/>
      <c r="C229" s="198" t="s">
        <v>462</v>
      </c>
      <c r="D229" s="198" t="s">
        <v>409</v>
      </c>
      <c r="E229" s="198" t="s">
        <v>190</v>
      </c>
      <c r="F229" s="199" t="s">
        <v>191</v>
      </c>
      <c r="G229" s="241"/>
      <c r="H229" s="242">
        <v>1346.75</v>
      </c>
      <c r="I229" s="243"/>
      <c r="J229" s="242">
        <v>2693.5</v>
      </c>
      <c r="K229" s="243"/>
      <c r="L229" s="242">
        <v>4040.25</v>
      </c>
      <c r="M229" s="243"/>
      <c r="N229" s="244">
        <v>5387</v>
      </c>
    </row>
    <row r="230" spans="1:14" ht="26" x14ac:dyDescent="0.35">
      <c r="A230" s="138"/>
      <c r="B230" s="177"/>
      <c r="C230" s="178" t="s">
        <v>463</v>
      </c>
      <c r="D230" s="178" t="s">
        <v>399</v>
      </c>
      <c r="E230" s="178" t="s">
        <v>190</v>
      </c>
      <c r="F230" s="182" t="s">
        <v>200</v>
      </c>
      <c r="G230" s="233"/>
      <c r="H230" s="237">
        <v>245.28</v>
      </c>
      <c r="I230" s="235"/>
      <c r="J230" s="237">
        <v>245.28</v>
      </c>
      <c r="K230" s="235"/>
      <c r="L230" s="237">
        <v>245.28</v>
      </c>
      <c r="M230" s="235"/>
      <c r="N230" s="238">
        <v>1702.12</v>
      </c>
    </row>
    <row r="231" spans="1:14" ht="14.5" x14ac:dyDescent="0.35">
      <c r="A231" s="138" t="s">
        <v>69</v>
      </c>
      <c r="B231" s="137" t="s">
        <v>14</v>
      </c>
      <c r="C231" s="180"/>
      <c r="D231" s="180"/>
      <c r="E231" s="180"/>
      <c r="F231" s="232"/>
      <c r="G231" s="70">
        <v>22840.18</v>
      </c>
      <c r="H231" s="72">
        <f>SUM(H232:H249)</f>
        <v>62220.73</v>
      </c>
      <c r="I231" s="72">
        <v>31479.84</v>
      </c>
      <c r="J231" s="72">
        <f>SUM(J232:J249)</f>
        <v>105855.12000000001</v>
      </c>
      <c r="K231" s="72">
        <v>76779.429999999993</v>
      </c>
      <c r="L231" s="72">
        <f>SUM(L232:L249)</f>
        <v>146315.64000000001</v>
      </c>
      <c r="M231" s="72">
        <v>129301.84</v>
      </c>
      <c r="N231" s="74">
        <f>SUM(N232:N249)</f>
        <v>181744.27999999997</v>
      </c>
    </row>
    <row r="232" spans="1:14" ht="65" x14ac:dyDescent="0.35">
      <c r="A232" s="138"/>
      <c r="B232" s="177"/>
      <c r="C232" s="191" t="s">
        <v>464</v>
      </c>
      <c r="D232" s="191" t="s">
        <v>465</v>
      </c>
      <c r="E232" s="191" t="s">
        <v>466</v>
      </c>
      <c r="F232" s="193" t="s">
        <v>200</v>
      </c>
      <c r="G232" s="215"/>
      <c r="H232" s="222">
        <v>2400</v>
      </c>
      <c r="I232" s="217"/>
      <c r="J232" s="222">
        <v>2400</v>
      </c>
      <c r="K232" s="217"/>
      <c r="L232" s="222">
        <v>2400</v>
      </c>
      <c r="M232" s="217"/>
      <c r="N232" s="223">
        <v>2400</v>
      </c>
    </row>
    <row r="233" spans="1:14" ht="39" x14ac:dyDescent="0.35">
      <c r="A233" s="138"/>
      <c r="B233" s="177"/>
      <c r="C233" s="198" t="s">
        <v>467</v>
      </c>
      <c r="D233" s="198" t="s">
        <v>468</v>
      </c>
      <c r="E233" s="198" t="s">
        <v>469</v>
      </c>
      <c r="F233" s="199" t="s">
        <v>197</v>
      </c>
      <c r="G233" s="224"/>
      <c r="H233" s="225">
        <v>0</v>
      </c>
      <c r="I233" s="226"/>
      <c r="J233" s="225">
        <v>1137.5</v>
      </c>
      <c r="K233" s="226"/>
      <c r="L233" s="225">
        <v>1137.5</v>
      </c>
      <c r="M233" s="226"/>
      <c r="N233" s="227">
        <v>1137.5</v>
      </c>
    </row>
    <row r="234" spans="1:14" ht="26" x14ac:dyDescent="0.35">
      <c r="A234" s="138"/>
      <c r="B234" s="177"/>
      <c r="C234" s="198" t="s">
        <v>470</v>
      </c>
      <c r="D234" s="198" t="s">
        <v>468</v>
      </c>
      <c r="E234" s="198" t="s">
        <v>190</v>
      </c>
      <c r="F234" s="199" t="s">
        <v>200</v>
      </c>
      <c r="G234" s="224"/>
      <c r="H234" s="225">
        <v>0</v>
      </c>
      <c r="I234" s="226"/>
      <c r="J234" s="225">
        <v>3272.17</v>
      </c>
      <c r="K234" s="226"/>
      <c r="L234" s="225">
        <v>4404</v>
      </c>
      <c r="M234" s="226"/>
      <c r="N234" s="227">
        <v>4404</v>
      </c>
    </row>
    <row r="235" spans="1:14" ht="26" x14ac:dyDescent="0.35">
      <c r="A235" s="138"/>
      <c r="B235" s="177"/>
      <c r="C235" s="198" t="s">
        <v>471</v>
      </c>
      <c r="D235" s="198" t="s">
        <v>472</v>
      </c>
      <c r="E235" s="198" t="s">
        <v>473</v>
      </c>
      <c r="F235" s="199" t="s">
        <v>200</v>
      </c>
      <c r="G235" s="224"/>
      <c r="H235" s="225">
        <v>0</v>
      </c>
      <c r="I235" s="226"/>
      <c r="J235" s="225">
        <v>0</v>
      </c>
      <c r="K235" s="226"/>
      <c r="L235" s="225">
        <v>0</v>
      </c>
      <c r="M235" s="226"/>
      <c r="N235" s="227">
        <v>2100</v>
      </c>
    </row>
    <row r="236" spans="1:14" ht="52" x14ac:dyDescent="0.35">
      <c r="A236" s="138"/>
      <c r="B236" s="177"/>
      <c r="C236" s="198" t="s">
        <v>474</v>
      </c>
      <c r="D236" s="198" t="s">
        <v>475</v>
      </c>
      <c r="E236" s="198" t="s">
        <v>476</v>
      </c>
      <c r="F236" s="199" t="s">
        <v>197</v>
      </c>
      <c r="G236" s="224"/>
      <c r="H236" s="225">
        <v>0</v>
      </c>
      <c r="I236" s="226"/>
      <c r="J236" s="225">
        <v>4084</v>
      </c>
      <c r="K236" s="226"/>
      <c r="L236" s="225">
        <v>4084</v>
      </c>
      <c r="M236" s="226"/>
      <c r="N236" s="227">
        <v>4084</v>
      </c>
    </row>
    <row r="237" spans="1:14" ht="52" x14ac:dyDescent="0.35">
      <c r="A237" s="138"/>
      <c r="B237" s="177"/>
      <c r="C237" s="198" t="s">
        <v>477</v>
      </c>
      <c r="D237" s="198" t="s">
        <v>475</v>
      </c>
      <c r="E237" s="198" t="s">
        <v>476</v>
      </c>
      <c r="F237" s="199" t="s">
        <v>197</v>
      </c>
      <c r="G237" s="224"/>
      <c r="H237" s="225">
        <v>0</v>
      </c>
      <c r="I237" s="226"/>
      <c r="J237" s="225">
        <v>1415</v>
      </c>
      <c r="K237" s="226"/>
      <c r="L237" s="225">
        <v>1415</v>
      </c>
      <c r="M237" s="226"/>
      <c r="N237" s="227">
        <v>1415</v>
      </c>
    </row>
    <row r="238" spans="1:14" ht="39" x14ac:dyDescent="0.35">
      <c r="A238" s="138"/>
      <c r="B238" s="177"/>
      <c r="C238" s="198" t="s">
        <v>478</v>
      </c>
      <c r="D238" s="198" t="s">
        <v>468</v>
      </c>
      <c r="E238" s="198" t="s">
        <v>479</v>
      </c>
      <c r="F238" s="199" t="s">
        <v>191</v>
      </c>
      <c r="G238" s="224"/>
      <c r="H238" s="225">
        <v>500</v>
      </c>
      <c r="I238" s="226"/>
      <c r="J238" s="225">
        <v>1000</v>
      </c>
      <c r="K238" s="226"/>
      <c r="L238" s="225">
        <v>1500</v>
      </c>
      <c r="M238" s="226"/>
      <c r="N238" s="227">
        <v>2000</v>
      </c>
    </row>
    <row r="239" spans="1:14" ht="26" x14ac:dyDescent="0.35">
      <c r="A239" s="138"/>
      <c r="B239" s="177"/>
      <c r="C239" s="198" t="s">
        <v>480</v>
      </c>
      <c r="D239" s="198" t="s">
        <v>468</v>
      </c>
      <c r="E239" s="198" t="s">
        <v>190</v>
      </c>
      <c r="F239" s="199" t="s">
        <v>191</v>
      </c>
      <c r="G239" s="224"/>
      <c r="H239" s="225">
        <v>376.68</v>
      </c>
      <c r="I239" s="226"/>
      <c r="J239" s="225">
        <v>753.36</v>
      </c>
      <c r="K239" s="226"/>
      <c r="L239" s="225">
        <v>1130.04</v>
      </c>
      <c r="M239" s="226"/>
      <c r="N239" s="227">
        <v>1506.71</v>
      </c>
    </row>
    <row r="240" spans="1:14" ht="39" x14ac:dyDescent="0.35">
      <c r="A240" s="138"/>
      <c r="B240" s="177"/>
      <c r="C240" s="198" t="s">
        <v>481</v>
      </c>
      <c r="D240" s="198" t="s">
        <v>472</v>
      </c>
      <c r="E240" s="198" t="s">
        <v>473</v>
      </c>
      <c r="F240" s="199" t="s">
        <v>200</v>
      </c>
      <c r="G240" s="224"/>
      <c r="H240" s="225">
        <v>0</v>
      </c>
      <c r="I240" s="226"/>
      <c r="J240" s="225">
        <v>0</v>
      </c>
      <c r="K240" s="226"/>
      <c r="L240" s="225">
        <v>6000</v>
      </c>
      <c r="M240" s="226"/>
      <c r="N240" s="227">
        <v>6000</v>
      </c>
    </row>
    <row r="241" spans="1:14" ht="39" x14ac:dyDescent="0.35">
      <c r="A241" s="138"/>
      <c r="B241" s="177"/>
      <c r="C241" s="198" t="s">
        <v>482</v>
      </c>
      <c r="D241" s="198" t="s">
        <v>468</v>
      </c>
      <c r="E241" s="198" t="s">
        <v>190</v>
      </c>
      <c r="F241" s="199" t="s">
        <v>191</v>
      </c>
      <c r="G241" s="224"/>
      <c r="H241" s="225">
        <v>18702.419999999998</v>
      </c>
      <c r="I241" s="226"/>
      <c r="J241" s="225">
        <v>37404.839999999997</v>
      </c>
      <c r="K241" s="226"/>
      <c r="L241" s="225">
        <v>56107.26</v>
      </c>
      <c r="M241" s="226"/>
      <c r="N241" s="227">
        <v>74809.66</v>
      </c>
    </row>
    <row r="242" spans="1:14" ht="39" x14ac:dyDescent="0.35">
      <c r="A242" s="138"/>
      <c r="B242" s="177"/>
      <c r="C242" s="198" t="s">
        <v>483</v>
      </c>
      <c r="D242" s="198" t="s">
        <v>475</v>
      </c>
      <c r="E242" s="198" t="s">
        <v>484</v>
      </c>
      <c r="F242" s="199" t="s">
        <v>191</v>
      </c>
      <c r="G242" s="224"/>
      <c r="H242" s="225">
        <v>1500</v>
      </c>
      <c r="I242" s="226"/>
      <c r="J242" s="225">
        <v>3000</v>
      </c>
      <c r="K242" s="226"/>
      <c r="L242" s="225">
        <v>4500</v>
      </c>
      <c r="M242" s="226"/>
      <c r="N242" s="227">
        <v>6000</v>
      </c>
    </row>
    <row r="243" spans="1:14" ht="26" x14ac:dyDescent="0.35">
      <c r="A243" s="138"/>
      <c r="B243" s="177"/>
      <c r="C243" s="198" t="s">
        <v>485</v>
      </c>
      <c r="D243" s="198" t="s">
        <v>486</v>
      </c>
      <c r="E243" s="198" t="s">
        <v>487</v>
      </c>
      <c r="F243" s="199" t="s">
        <v>200</v>
      </c>
      <c r="G243" s="224"/>
      <c r="H243" s="225">
        <v>425.15</v>
      </c>
      <c r="I243" s="226"/>
      <c r="J243" s="225">
        <v>822.18</v>
      </c>
      <c r="K243" s="226"/>
      <c r="L243" s="225">
        <v>822.18</v>
      </c>
      <c r="M243" s="226"/>
      <c r="N243" s="227">
        <v>822.18</v>
      </c>
    </row>
    <row r="244" spans="1:14" ht="39" x14ac:dyDescent="0.35">
      <c r="A244" s="138"/>
      <c r="B244" s="177"/>
      <c r="C244" s="198" t="s">
        <v>488</v>
      </c>
      <c r="D244" s="198" t="s">
        <v>475</v>
      </c>
      <c r="E244" s="198" t="s">
        <v>484</v>
      </c>
      <c r="F244" s="199" t="s">
        <v>191</v>
      </c>
      <c r="G244" s="224"/>
      <c r="H244" s="225">
        <v>1224.5899999999999</v>
      </c>
      <c r="I244" s="226"/>
      <c r="J244" s="225">
        <v>2449.1799999999998</v>
      </c>
      <c r="K244" s="226"/>
      <c r="L244" s="225">
        <v>3673.77</v>
      </c>
      <c r="M244" s="226"/>
      <c r="N244" s="227">
        <v>4898.34</v>
      </c>
    </row>
    <row r="245" spans="1:14" ht="39" x14ac:dyDescent="0.35">
      <c r="A245" s="138"/>
      <c r="B245" s="177"/>
      <c r="C245" s="198" t="s">
        <v>489</v>
      </c>
      <c r="D245" s="198" t="s">
        <v>468</v>
      </c>
      <c r="E245" s="198" t="s">
        <v>479</v>
      </c>
      <c r="F245" s="199" t="s">
        <v>191</v>
      </c>
      <c r="G245" s="224"/>
      <c r="H245" s="225">
        <v>400</v>
      </c>
      <c r="I245" s="226"/>
      <c r="J245" s="225">
        <v>800</v>
      </c>
      <c r="K245" s="226"/>
      <c r="L245" s="225">
        <v>1200</v>
      </c>
      <c r="M245" s="226"/>
      <c r="N245" s="227">
        <v>1600</v>
      </c>
    </row>
    <row r="246" spans="1:14" ht="26" x14ac:dyDescent="0.35">
      <c r="A246" s="138"/>
      <c r="B246" s="177"/>
      <c r="C246" s="198" t="s">
        <v>490</v>
      </c>
      <c r="D246" s="198" t="s">
        <v>468</v>
      </c>
      <c r="E246" s="198" t="s">
        <v>479</v>
      </c>
      <c r="F246" s="199" t="s">
        <v>191</v>
      </c>
      <c r="G246" s="224"/>
      <c r="H246" s="225">
        <v>3000</v>
      </c>
      <c r="I246" s="226"/>
      <c r="J246" s="225">
        <v>6000</v>
      </c>
      <c r="K246" s="226"/>
      <c r="L246" s="225">
        <v>9000</v>
      </c>
      <c r="M246" s="226"/>
      <c r="N246" s="227">
        <v>12000</v>
      </c>
    </row>
    <row r="247" spans="1:14" ht="26" x14ac:dyDescent="0.35">
      <c r="A247" s="138"/>
      <c r="B247" s="177"/>
      <c r="C247" s="198" t="s">
        <v>491</v>
      </c>
      <c r="D247" s="198" t="s">
        <v>468</v>
      </c>
      <c r="E247" s="198" t="s">
        <v>479</v>
      </c>
      <c r="F247" s="199" t="s">
        <v>197</v>
      </c>
      <c r="G247" s="224"/>
      <c r="H247" s="225">
        <v>19088.150000000001</v>
      </c>
      <c r="I247" s="226"/>
      <c r="J247" s="225">
        <v>19088.150000000001</v>
      </c>
      <c r="K247" s="226"/>
      <c r="L247" s="225">
        <v>19088.150000000001</v>
      </c>
      <c r="M247" s="226"/>
      <c r="N247" s="227">
        <v>19088.150000000001</v>
      </c>
    </row>
    <row r="248" spans="1:14" ht="39" x14ac:dyDescent="0.35">
      <c r="A248" s="138"/>
      <c r="B248" s="177"/>
      <c r="C248" s="198" t="s">
        <v>492</v>
      </c>
      <c r="D248" s="198" t="s">
        <v>493</v>
      </c>
      <c r="E248" s="198" t="s">
        <v>494</v>
      </c>
      <c r="F248" s="199" t="s">
        <v>197</v>
      </c>
      <c r="G248" s="224"/>
      <c r="H248" s="225">
        <v>6978.74</v>
      </c>
      <c r="I248" s="226"/>
      <c r="J248" s="225">
        <v>6978.74</v>
      </c>
      <c r="K248" s="226"/>
      <c r="L248" s="225">
        <v>6978.74</v>
      </c>
      <c r="M248" s="226"/>
      <c r="N248" s="227">
        <v>6978.74</v>
      </c>
    </row>
    <row r="249" spans="1:14" ht="39" x14ac:dyDescent="0.35">
      <c r="A249" s="138"/>
      <c r="B249" s="177"/>
      <c r="C249" s="178" t="s">
        <v>495</v>
      </c>
      <c r="D249" s="178" t="s">
        <v>468</v>
      </c>
      <c r="E249" s="178" t="s">
        <v>496</v>
      </c>
      <c r="F249" s="182" t="s">
        <v>191</v>
      </c>
      <c r="G249" s="214"/>
      <c r="H249" s="218">
        <v>7625</v>
      </c>
      <c r="I249" s="216"/>
      <c r="J249" s="218">
        <v>15250</v>
      </c>
      <c r="K249" s="216"/>
      <c r="L249" s="218">
        <v>22875</v>
      </c>
      <c r="M249" s="216"/>
      <c r="N249" s="220">
        <v>30500</v>
      </c>
    </row>
    <row r="250" spans="1:14" ht="14.5" x14ac:dyDescent="0.35">
      <c r="A250" s="138" t="s">
        <v>71</v>
      </c>
      <c r="B250" s="137" t="s">
        <v>70</v>
      </c>
      <c r="C250" s="179"/>
      <c r="D250" s="179"/>
      <c r="E250" s="179"/>
      <c r="F250" s="230"/>
      <c r="G250" s="70"/>
      <c r="H250" s="72"/>
      <c r="I250" s="72"/>
      <c r="J250" s="72"/>
      <c r="K250" s="72"/>
      <c r="L250" s="72"/>
      <c r="M250" s="72"/>
      <c r="N250" s="74"/>
    </row>
    <row r="251" spans="1:14" ht="14.5" x14ac:dyDescent="0.35">
      <c r="A251" s="138" t="s">
        <v>72</v>
      </c>
      <c r="B251" s="137" t="s">
        <v>12</v>
      </c>
      <c r="C251" s="139"/>
      <c r="D251" s="139"/>
      <c r="E251" s="139"/>
      <c r="F251" s="152"/>
      <c r="G251" s="153"/>
      <c r="H251" s="154"/>
      <c r="I251" s="154"/>
      <c r="J251" s="154"/>
      <c r="K251" s="154"/>
      <c r="L251" s="154"/>
      <c r="M251" s="154"/>
      <c r="N251" s="155"/>
    </row>
    <row r="252" spans="1:14" ht="14.5" x14ac:dyDescent="0.35">
      <c r="A252" s="138" t="s">
        <v>74</v>
      </c>
      <c r="B252" s="137" t="s">
        <v>73</v>
      </c>
      <c r="C252" s="190"/>
      <c r="D252" s="190"/>
      <c r="E252" s="190"/>
      <c r="F252" s="245"/>
      <c r="G252" s="153">
        <v>1818.91</v>
      </c>
      <c r="H252" s="154">
        <f>SUM(H253:H255)</f>
        <v>0</v>
      </c>
      <c r="I252" s="154">
        <v>5728.31</v>
      </c>
      <c r="J252" s="154">
        <f>SUM(J253:J255)</f>
        <v>2912.89</v>
      </c>
      <c r="K252" s="154">
        <v>5728.31</v>
      </c>
      <c r="L252" s="154">
        <f>SUM(L253:L255)</f>
        <v>2912.89</v>
      </c>
      <c r="M252" s="154">
        <v>9420.57</v>
      </c>
      <c r="N252" s="155">
        <f>SUM(N253:N255)</f>
        <v>5825.77</v>
      </c>
    </row>
    <row r="253" spans="1:14" ht="52" x14ac:dyDescent="0.35">
      <c r="A253" s="138"/>
      <c r="B253" s="177"/>
      <c r="C253" s="191" t="s">
        <v>497</v>
      </c>
      <c r="D253" s="191" t="s">
        <v>498</v>
      </c>
      <c r="E253" s="191" t="s">
        <v>190</v>
      </c>
      <c r="F253" s="193" t="s">
        <v>203</v>
      </c>
      <c r="G253" s="234"/>
      <c r="H253" s="239">
        <v>0</v>
      </c>
      <c r="I253" s="236"/>
      <c r="J253" s="239">
        <v>697.89</v>
      </c>
      <c r="K253" s="236"/>
      <c r="L253" s="239">
        <v>697.89</v>
      </c>
      <c r="M253" s="236"/>
      <c r="N253" s="240">
        <v>1395.77</v>
      </c>
    </row>
    <row r="254" spans="1:14" ht="39" x14ac:dyDescent="0.35">
      <c r="A254" s="138"/>
      <c r="B254" s="177"/>
      <c r="C254" s="198" t="s">
        <v>499</v>
      </c>
      <c r="D254" s="198" t="s">
        <v>498</v>
      </c>
      <c r="E254" s="198" t="s">
        <v>190</v>
      </c>
      <c r="F254" s="199" t="s">
        <v>203</v>
      </c>
      <c r="G254" s="241"/>
      <c r="H254" s="242">
        <v>0</v>
      </c>
      <c r="I254" s="243"/>
      <c r="J254" s="242">
        <v>905</v>
      </c>
      <c r="K254" s="243"/>
      <c r="L254" s="242">
        <v>905</v>
      </c>
      <c r="M254" s="243"/>
      <c r="N254" s="244">
        <v>1810</v>
      </c>
    </row>
    <row r="255" spans="1:14" ht="52" x14ac:dyDescent="0.35">
      <c r="A255" s="138"/>
      <c r="B255" s="177"/>
      <c r="C255" s="178" t="s">
        <v>500</v>
      </c>
      <c r="D255" s="178" t="s">
        <v>498</v>
      </c>
      <c r="E255" s="178" t="s">
        <v>190</v>
      </c>
      <c r="F255" s="182" t="s">
        <v>203</v>
      </c>
      <c r="G255" s="233"/>
      <c r="H255" s="237">
        <v>0</v>
      </c>
      <c r="I255" s="235"/>
      <c r="J255" s="237">
        <v>1310</v>
      </c>
      <c r="K255" s="235"/>
      <c r="L255" s="237">
        <v>1310</v>
      </c>
      <c r="M255" s="235"/>
      <c r="N255" s="238">
        <v>2620</v>
      </c>
    </row>
    <row r="256" spans="1:14" ht="14.5" x14ac:dyDescent="0.35">
      <c r="A256" s="138" t="s">
        <v>76</v>
      </c>
      <c r="B256" s="137" t="s">
        <v>75</v>
      </c>
      <c r="C256" s="179"/>
      <c r="D256" s="179"/>
      <c r="E256" s="179"/>
      <c r="F256" s="230"/>
      <c r="G256" s="70"/>
      <c r="H256" s="72"/>
      <c r="I256" s="72"/>
      <c r="J256" s="72"/>
      <c r="K256" s="72"/>
      <c r="L256" s="72"/>
      <c r="M256" s="72"/>
      <c r="N256" s="74"/>
    </row>
    <row r="257" spans="1:14" ht="14.5" x14ac:dyDescent="0.35">
      <c r="A257" s="138" t="s">
        <v>78</v>
      </c>
      <c r="B257" s="137" t="s">
        <v>77</v>
      </c>
      <c r="C257" s="190"/>
      <c r="D257" s="190"/>
      <c r="E257" s="190"/>
      <c r="F257" s="245"/>
      <c r="G257" s="70"/>
      <c r="H257" s="72">
        <f>SUM(H258:H259)</f>
        <v>6554.88</v>
      </c>
      <c r="I257" s="72"/>
      <c r="J257" s="72">
        <f>SUM(J258:J259)</f>
        <v>13109.76</v>
      </c>
      <c r="K257" s="72">
        <v>724.6</v>
      </c>
      <c r="L257" s="72">
        <f>SUM(L258:L259)</f>
        <v>19664.64</v>
      </c>
      <c r="M257" s="72">
        <v>7294.92</v>
      </c>
      <c r="N257" s="74">
        <f>SUM(N258:N259)</f>
        <v>26219.51</v>
      </c>
    </row>
    <row r="258" spans="1:14" ht="39" x14ac:dyDescent="0.35">
      <c r="A258" s="138"/>
      <c r="B258" s="177"/>
      <c r="C258" s="191" t="s">
        <v>501</v>
      </c>
      <c r="D258" s="191" t="s">
        <v>502</v>
      </c>
      <c r="E258" s="191" t="s">
        <v>503</v>
      </c>
      <c r="F258" s="193" t="s">
        <v>191</v>
      </c>
      <c r="G258" s="215"/>
      <c r="H258" s="222">
        <v>6250</v>
      </c>
      <c r="I258" s="217"/>
      <c r="J258" s="222">
        <v>12500</v>
      </c>
      <c r="K258" s="217"/>
      <c r="L258" s="222">
        <v>18750</v>
      </c>
      <c r="M258" s="217"/>
      <c r="N258" s="223">
        <v>25000</v>
      </c>
    </row>
    <row r="259" spans="1:14" ht="26" x14ac:dyDescent="0.35">
      <c r="A259" s="138"/>
      <c r="B259" s="177"/>
      <c r="C259" s="178" t="s">
        <v>504</v>
      </c>
      <c r="D259" s="178" t="s">
        <v>505</v>
      </c>
      <c r="E259" s="178" t="s">
        <v>506</v>
      </c>
      <c r="F259" s="182" t="s">
        <v>191</v>
      </c>
      <c r="G259" s="214"/>
      <c r="H259" s="218">
        <v>304.88</v>
      </c>
      <c r="I259" s="216"/>
      <c r="J259" s="218">
        <v>609.76</v>
      </c>
      <c r="K259" s="216"/>
      <c r="L259" s="218">
        <v>914.64</v>
      </c>
      <c r="M259" s="216"/>
      <c r="N259" s="220">
        <v>1219.51</v>
      </c>
    </row>
    <row r="260" spans="1:14" ht="14.5" x14ac:dyDescent="0.35">
      <c r="A260" s="138" t="s">
        <v>80</v>
      </c>
      <c r="B260" s="137" t="s">
        <v>79</v>
      </c>
      <c r="C260" s="180"/>
      <c r="D260" s="180"/>
      <c r="E260" s="180"/>
      <c r="F260" s="232"/>
      <c r="G260" s="70">
        <v>11311.3</v>
      </c>
      <c r="H260" s="72">
        <f>SUM(H261:H262)</f>
        <v>9900</v>
      </c>
      <c r="I260" s="72">
        <v>11311.3</v>
      </c>
      <c r="J260" s="72">
        <f>SUM(J261:J262)</f>
        <v>10800</v>
      </c>
      <c r="K260" s="72">
        <v>11311.3</v>
      </c>
      <c r="L260" s="72">
        <f>SUM(L261:L262)</f>
        <v>11700</v>
      </c>
      <c r="M260" s="72">
        <v>11311.3</v>
      </c>
      <c r="N260" s="74">
        <f>SUM(N261:N262)</f>
        <v>12600</v>
      </c>
    </row>
    <row r="261" spans="1:14" ht="26" x14ac:dyDescent="0.35">
      <c r="A261" s="138"/>
      <c r="B261" s="177"/>
      <c r="C261" s="191" t="s">
        <v>507</v>
      </c>
      <c r="D261" s="191" t="s">
        <v>508</v>
      </c>
      <c r="E261" s="191" t="s">
        <v>190</v>
      </c>
      <c r="F261" s="193" t="s">
        <v>200</v>
      </c>
      <c r="G261" s="215"/>
      <c r="H261" s="222">
        <v>9000</v>
      </c>
      <c r="I261" s="217"/>
      <c r="J261" s="222">
        <v>9000</v>
      </c>
      <c r="K261" s="217"/>
      <c r="L261" s="222">
        <v>9000</v>
      </c>
      <c r="M261" s="217"/>
      <c r="N261" s="223">
        <v>9000</v>
      </c>
    </row>
    <row r="262" spans="1:14" ht="26" x14ac:dyDescent="0.35">
      <c r="A262" s="138"/>
      <c r="B262" s="177"/>
      <c r="C262" s="178" t="s">
        <v>509</v>
      </c>
      <c r="D262" s="178" t="s">
        <v>510</v>
      </c>
      <c r="E262" s="178" t="s">
        <v>511</v>
      </c>
      <c r="F262" s="182" t="s">
        <v>191</v>
      </c>
      <c r="G262" s="214"/>
      <c r="H262" s="218">
        <v>900</v>
      </c>
      <c r="I262" s="216"/>
      <c r="J262" s="218">
        <v>1800</v>
      </c>
      <c r="K262" s="216"/>
      <c r="L262" s="218">
        <v>2700</v>
      </c>
      <c r="M262" s="216"/>
      <c r="N262" s="220">
        <v>3600</v>
      </c>
    </row>
    <row r="263" spans="1:14" ht="14.5" x14ac:dyDescent="0.35">
      <c r="A263" s="141" t="s">
        <v>62</v>
      </c>
      <c r="B263" s="143" t="s">
        <v>127</v>
      </c>
      <c r="C263" s="179"/>
      <c r="D263" s="179"/>
      <c r="E263" s="179"/>
      <c r="F263" s="230"/>
      <c r="G263" s="62">
        <f>SUM(G131:G260)</f>
        <v>200413.36999999997</v>
      </c>
      <c r="H263" s="63">
        <f>SUM(H260,H257,H256,H252,H251,H250,H231,H177,H160,H131)</f>
        <v>245639.51000000004</v>
      </c>
      <c r="I263" s="63">
        <f>SUM(I260,I257,I256,I252,I251,I250,I231,I177,I160,I131)</f>
        <v>367465.85</v>
      </c>
      <c r="J263" s="63">
        <f>SUM(J260,J257,J256,J252,J251,J250,J231,J177,J160,J131)</f>
        <v>480856.26</v>
      </c>
      <c r="K263" s="63">
        <f>SUM(K260,K257,K256,K252,K251,K250,K231,K177,K160,K131)</f>
        <v>541323.18999999994</v>
      </c>
      <c r="L263" s="63">
        <f>SUM(L260,L257,L256,L252,L251,L250,L231,L177,L160,L131)</f>
        <v>714809.25999999989</v>
      </c>
      <c r="M263" s="63">
        <f>SUM(M131:M260)</f>
        <v>738271.69000000006</v>
      </c>
      <c r="N263" s="64">
        <f>SUM(N260,N257,N256,N252,N251,N250,N231,N177,N160,N131)</f>
        <v>951486.47</v>
      </c>
    </row>
    <row r="264" spans="1:14" ht="14.5" x14ac:dyDescent="0.35">
      <c r="A264" s="138" t="s">
        <v>83</v>
      </c>
      <c r="B264" s="137" t="s">
        <v>82</v>
      </c>
      <c r="C264" s="190"/>
      <c r="D264" s="190"/>
      <c r="E264" s="190"/>
      <c r="F264" s="245"/>
      <c r="G264" s="58"/>
      <c r="H264" s="60">
        <v>0</v>
      </c>
      <c r="I264" s="72"/>
      <c r="J264" s="72">
        <v>8843.5400000000009</v>
      </c>
      <c r="K264" s="72"/>
      <c r="L264" s="72">
        <v>8843.5400000000009</v>
      </c>
      <c r="M264" s="72"/>
      <c r="N264" s="156">
        <v>17687.07</v>
      </c>
    </row>
    <row r="265" spans="1:14" ht="26" x14ac:dyDescent="0.35">
      <c r="A265" s="138"/>
      <c r="B265" s="177"/>
      <c r="C265" s="180" t="s">
        <v>512</v>
      </c>
      <c r="D265" s="180" t="s">
        <v>513</v>
      </c>
      <c r="E265" s="180" t="s">
        <v>514</v>
      </c>
      <c r="F265" s="184" t="s">
        <v>197</v>
      </c>
      <c r="G265" s="58"/>
      <c r="H265" s="67">
        <v>0</v>
      </c>
      <c r="I265" s="72"/>
      <c r="J265" s="219">
        <v>8843.5400000000009</v>
      </c>
      <c r="K265" s="72"/>
      <c r="L265" s="219">
        <v>8843.5400000000009</v>
      </c>
      <c r="M265" s="72"/>
      <c r="N265" s="246">
        <v>17687.07</v>
      </c>
    </row>
    <row r="266" spans="1:14" ht="14.5" x14ac:dyDescent="0.35">
      <c r="A266" s="138" t="s">
        <v>85</v>
      </c>
      <c r="B266" s="137" t="s">
        <v>84</v>
      </c>
      <c r="C266" s="180"/>
      <c r="D266" s="180"/>
      <c r="E266" s="180"/>
      <c r="F266" s="232"/>
      <c r="G266" s="153">
        <v>28500.89</v>
      </c>
      <c r="H266" s="154">
        <f>SUM(H267:H282)</f>
        <v>17620.190000000002</v>
      </c>
      <c r="I266" s="154">
        <v>46079.75</v>
      </c>
      <c r="J266" s="154">
        <f>SUM(J267:J282)</f>
        <v>503078.92</v>
      </c>
      <c r="K266" s="154">
        <v>64936.43</v>
      </c>
      <c r="L266" s="154">
        <f>SUM(L267:L282)</f>
        <v>517131.32999999996</v>
      </c>
      <c r="M266" s="154">
        <v>79801.61</v>
      </c>
      <c r="N266" s="155">
        <f>SUM(N267:N282)</f>
        <v>803761.09999999986</v>
      </c>
    </row>
    <row r="267" spans="1:14" ht="39" x14ac:dyDescent="0.35">
      <c r="A267" s="138"/>
      <c r="B267" s="177"/>
      <c r="C267" s="191" t="s">
        <v>515</v>
      </c>
      <c r="D267" s="191" t="s">
        <v>516</v>
      </c>
      <c r="E267" s="191" t="s">
        <v>190</v>
      </c>
      <c r="F267" s="193" t="s">
        <v>197</v>
      </c>
      <c r="G267" s="234"/>
      <c r="H267" s="239">
        <v>0</v>
      </c>
      <c r="I267" s="236"/>
      <c r="J267" s="239">
        <v>90000</v>
      </c>
      <c r="K267" s="236"/>
      <c r="L267" s="239">
        <v>90000</v>
      </c>
      <c r="M267" s="236"/>
      <c r="N267" s="240">
        <v>90000</v>
      </c>
    </row>
    <row r="268" spans="1:14" ht="39" x14ac:dyDescent="0.35">
      <c r="A268" s="138"/>
      <c r="B268" s="177"/>
      <c r="C268" s="198" t="s">
        <v>517</v>
      </c>
      <c r="D268" s="198" t="s">
        <v>518</v>
      </c>
      <c r="E268" s="198" t="s">
        <v>519</v>
      </c>
      <c r="F268" s="199" t="s">
        <v>197</v>
      </c>
      <c r="G268" s="241"/>
      <c r="H268" s="242">
        <v>0</v>
      </c>
      <c r="I268" s="243"/>
      <c r="J268" s="242">
        <v>17000</v>
      </c>
      <c r="K268" s="243"/>
      <c r="L268" s="242">
        <v>17000</v>
      </c>
      <c r="M268" s="243"/>
      <c r="N268" s="244">
        <v>17000</v>
      </c>
    </row>
    <row r="269" spans="1:14" ht="26" x14ac:dyDescent="0.35">
      <c r="A269" s="138"/>
      <c r="B269" s="177"/>
      <c r="C269" s="198" t="s">
        <v>520</v>
      </c>
      <c r="D269" s="198" t="s">
        <v>516</v>
      </c>
      <c r="E269" s="198" t="s">
        <v>190</v>
      </c>
      <c r="F269" s="199" t="s">
        <v>203</v>
      </c>
      <c r="G269" s="241"/>
      <c r="H269" s="242">
        <v>0</v>
      </c>
      <c r="I269" s="243"/>
      <c r="J269" s="242">
        <v>19298.7</v>
      </c>
      <c r="K269" s="243"/>
      <c r="L269" s="242">
        <v>19298.7</v>
      </c>
      <c r="M269" s="243"/>
      <c r="N269" s="244">
        <v>38597.4</v>
      </c>
    </row>
    <row r="270" spans="1:14" ht="39" x14ac:dyDescent="0.35">
      <c r="A270" s="138"/>
      <c r="B270" s="177"/>
      <c r="C270" s="198" t="s">
        <v>521</v>
      </c>
      <c r="D270" s="198" t="s">
        <v>522</v>
      </c>
      <c r="E270" s="198" t="s">
        <v>190</v>
      </c>
      <c r="F270" s="199" t="s">
        <v>200</v>
      </c>
      <c r="G270" s="241"/>
      <c r="H270" s="242">
        <v>7247.06</v>
      </c>
      <c r="I270" s="243"/>
      <c r="J270" s="242">
        <v>12767.29</v>
      </c>
      <c r="K270" s="243"/>
      <c r="L270" s="242">
        <v>18026.189999999999</v>
      </c>
      <c r="M270" s="243"/>
      <c r="N270" s="244">
        <v>20102.810000000001</v>
      </c>
    </row>
    <row r="271" spans="1:14" ht="39" x14ac:dyDescent="0.35">
      <c r="A271" s="138"/>
      <c r="B271" s="177"/>
      <c r="C271" s="198" t="s">
        <v>523</v>
      </c>
      <c r="D271" s="198" t="s">
        <v>516</v>
      </c>
      <c r="E271" s="198" t="s">
        <v>524</v>
      </c>
      <c r="F271" s="199" t="s">
        <v>197</v>
      </c>
      <c r="G271" s="241"/>
      <c r="H271" s="242">
        <v>0</v>
      </c>
      <c r="I271" s="243"/>
      <c r="J271" s="242">
        <v>58099.15</v>
      </c>
      <c r="K271" s="243"/>
      <c r="L271" s="242">
        <v>58099.15</v>
      </c>
      <c r="M271" s="243"/>
      <c r="N271" s="244">
        <v>58099.15</v>
      </c>
    </row>
    <row r="272" spans="1:14" ht="39" x14ac:dyDescent="0.35">
      <c r="A272" s="138"/>
      <c r="B272" s="177"/>
      <c r="C272" s="198" t="s">
        <v>525</v>
      </c>
      <c r="D272" s="198" t="s">
        <v>516</v>
      </c>
      <c r="E272" s="198" t="s">
        <v>524</v>
      </c>
      <c r="F272" s="199" t="s">
        <v>197</v>
      </c>
      <c r="G272" s="241"/>
      <c r="H272" s="242">
        <v>0</v>
      </c>
      <c r="I272" s="243"/>
      <c r="J272" s="242">
        <v>12374</v>
      </c>
      <c r="K272" s="243"/>
      <c r="L272" s="242">
        <v>12374</v>
      </c>
      <c r="M272" s="243"/>
      <c r="N272" s="244">
        <v>12374</v>
      </c>
    </row>
    <row r="273" spans="1:14" ht="39" x14ac:dyDescent="0.35">
      <c r="A273" s="138"/>
      <c r="B273" s="177"/>
      <c r="C273" s="198" t="s">
        <v>526</v>
      </c>
      <c r="D273" s="198" t="s">
        <v>516</v>
      </c>
      <c r="E273" s="198" t="s">
        <v>524</v>
      </c>
      <c r="F273" s="199" t="s">
        <v>197</v>
      </c>
      <c r="G273" s="241"/>
      <c r="H273" s="242">
        <v>0</v>
      </c>
      <c r="I273" s="243"/>
      <c r="J273" s="242">
        <v>246302.42</v>
      </c>
      <c r="K273" s="243"/>
      <c r="L273" s="242">
        <v>246302.42</v>
      </c>
      <c r="M273" s="243"/>
      <c r="N273" s="244">
        <v>492604.84</v>
      </c>
    </row>
    <row r="274" spans="1:14" ht="52" x14ac:dyDescent="0.35">
      <c r="A274" s="138"/>
      <c r="B274" s="177"/>
      <c r="C274" s="198" t="s">
        <v>527</v>
      </c>
      <c r="D274" s="198" t="s">
        <v>516</v>
      </c>
      <c r="E274" s="198" t="s">
        <v>528</v>
      </c>
      <c r="F274" s="199" t="s">
        <v>197</v>
      </c>
      <c r="G274" s="241"/>
      <c r="H274" s="242">
        <v>0</v>
      </c>
      <c r="I274" s="243"/>
      <c r="J274" s="242">
        <v>815.58</v>
      </c>
      <c r="K274" s="243"/>
      <c r="L274" s="242">
        <v>815.58</v>
      </c>
      <c r="M274" s="243"/>
      <c r="N274" s="244">
        <v>815.58</v>
      </c>
    </row>
    <row r="275" spans="1:14" ht="26" x14ac:dyDescent="0.35">
      <c r="A275" s="138"/>
      <c r="B275" s="177"/>
      <c r="C275" s="198" t="s">
        <v>529</v>
      </c>
      <c r="D275" s="198" t="s">
        <v>516</v>
      </c>
      <c r="E275" s="198" t="s">
        <v>190</v>
      </c>
      <c r="F275" s="199" t="s">
        <v>197</v>
      </c>
      <c r="G275" s="241"/>
      <c r="H275" s="242">
        <v>0</v>
      </c>
      <c r="I275" s="243"/>
      <c r="J275" s="242">
        <v>0</v>
      </c>
      <c r="K275" s="243"/>
      <c r="L275" s="242">
        <v>2941.51</v>
      </c>
      <c r="M275" s="243"/>
      <c r="N275" s="244">
        <v>2941.51</v>
      </c>
    </row>
    <row r="276" spans="1:14" ht="26" x14ac:dyDescent="0.35">
      <c r="A276" s="138"/>
      <c r="B276" s="177"/>
      <c r="C276" s="198" t="s">
        <v>530</v>
      </c>
      <c r="D276" s="198" t="s">
        <v>518</v>
      </c>
      <c r="E276" s="198" t="s">
        <v>190</v>
      </c>
      <c r="F276" s="199" t="s">
        <v>197</v>
      </c>
      <c r="G276" s="241"/>
      <c r="H276" s="242">
        <v>0</v>
      </c>
      <c r="I276" s="243"/>
      <c r="J276" s="242">
        <v>900</v>
      </c>
      <c r="K276" s="243"/>
      <c r="L276" s="242">
        <v>900</v>
      </c>
      <c r="M276" s="243"/>
      <c r="N276" s="244">
        <v>900</v>
      </c>
    </row>
    <row r="277" spans="1:14" ht="39" x14ac:dyDescent="0.35">
      <c r="A277" s="138"/>
      <c r="B277" s="177"/>
      <c r="C277" s="198" t="s">
        <v>531</v>
      </c>
      <c r="D277" s="198" t="s">
        <v>516</v>
      </c>
      <c r="E277" s="198" t="s">
        <v>190</v>
      </c>
      <c r="F277" s="199" t="s">
        <v>197</v>
      </c>
      <c r="G277" s="241"/>
      <c r="H277" s="242">
        <v>0</v>
      </c>
      <c r="I277" s="243"/>
      <c r="J277" s="242">
        <v>0</v>
      </c>
      <c r="K277" s="243"/>
      <c r="L277" s="242">
        <v>2018.71</v>
      </c>
      <c r="M277" s="243"/>
      <c r="N277" s="244">
        <v>2018.71</v>
      </c>
    </row>
    <row r="278" spans="1:14" ht="39" x14ac:dyDescent="0.35">
      <c r="A278" s="138"/>
      <c r="B278" s="177"/>
      <c r="C278" s="198" t="s">
        <v>532</v>
      </c>
      <c r="D278" s="198" t="s">
        <v>533</v>
      </c>
      <c r="E278" s="198" t="s">
        <v>534</v>
      </c>
      <c r="F278" s="199" t="s">
        <v>200</v>
      </c>
      <c r="G278" s="241"/>
      <c r="H278" s="242">
        <v>4264.57</v>
      </c>
      <c r="I278" s="243"/>
      <c r="J278" s="242">
        <v>17953.560000000001</v>
      </c>
      <c r="K278" s="243"/>
      <c r="L278" s="242">
        <v>19983.919999999998</v>
      </c>
      <c r="M278" s="243"/>
      <c r="N278" s="244">
        <v>19983.919999999998</v>
      </c>
    </row>
    <row r="279" spans="1:14" ht="65" x14ac:dyDescent="0.35">
      <c r="A279" s="138"/>
      <c r="B279" s="177"/>
      <c r="C279" s="198" t="s">
        <v>535</v>
      </c>
      <c r="D279" s="198" t="s">
        <v>516</v>
      </c>
      <c r="E279" s="198" t="s">
        <v>524</v>
      </c>
      <c r="F279" s="199" t="s">
        <v>197</v>
      </c>
      <c r="G279" s="241"/>
      <c r="H279" s="242">
        <v>0</v>
      </c>
      <c r="I279" s="243"/>
      <c r="J279" s="242">
        <v>17149.11</v>
      </c>
      <c r="K279" s="243"/>
      <c r="L279" s="242">
        <v>17149.11</v>
      </c>
      <c r="M279" s="243"/>
      <c r="N279" s="244">
        <v>34298.22</v>
      </c>
    </row>
    <row r="280" spans="1:14" ht="39" x14ac:dyDescent="0.35">
      <c r="A280" s="138"/>
      <c r="B280" s="177"/>
      <c r="C280" s="198" t="s">
        <v>536</v>
      </c>
      <c r="D280" s="198" t="s">
        <v>516</v>
      </c>
      <c r="E280" s="198" t="s">
        <v>537</v>
      </c>
      <c r="F280" s="199" t="s">
        <v>197</v>
      </c>
      <c r="G280" s="241"/>
      <c r="H280" s="242">
        <v>4305.63</v>
      </c>
      <c r="I280" s="243"/>
      <c r="J280" s="242">
        <v>4305.63</v>
      </c>
      <c r="K280" s="243"/>
      <c r="L280" s="242">
        <v>4305.63</v>
      </c>
      <c r="M280" s="243"/>
      <c r="N280" s="244">
        <v>4305.63</v>
      </c>
    </row>
    <row r="281" spans="1:14" ht="26" x14ac:dyDescent="0.35">
      <c r="A281" s="138"/>
      <c r="B281" s="177"/>
      <c r="C281" s="198" t="s">
        <v>538</v>
      </c>
      <c r="D281" s="198" t="s">
        <v>516</v>
      </c>
      <c r="E281" s="198" t="s">
        <v>190</v>
      </c>
      <c r="F281" s="199" t="s">
        <v>191</v>
      </c>
      <c r="G281" s="241"/>
      <c r="H281" s="242">
        <v>1802.93</v>
      </c>
      <c r="I281" s="243"/>
      <c r="J281" s="242">
        <v>3605.86</v>
      </c>
      <c r="K281" s="243"/>
      <c r="L281" s="242">
        <v>5408.79</v>
      </c>
      <c r="M281" s="243"/>
      <c r="N281" s="244">
        <v>7211.71</v>
      </c>
    </row>
    <row r="282" spans="1:14" ht="39" x14ac:dyDescent="0.35">
      <c r="A282" s="138"/>
      <c r="B282" s="177"/>
      <c r="C282" s="178" t="s">
        <v>539</v>
      </c>
      <c r="D282" s="178" t="s">
        <v>516</v>
      </c>
      <c r="E282" s="178" t="s">
        <v>540</v>
      </c>
      <c r="F282" s="182" t="s">
        <v>197</v>
      </c>
      <c r="G282" s="233"/>
      <c r="H282" s="237">
        <v>0</v>
      </c>
      <c r="I282" s="235"/>
      <c r="J282" s="237">
        <v>2507.62</v>
      </c>
      <c r="K282" s="235"/>
      <c r="L282" s="237">
        <v>2507.62</v>
      </c>
      <c r="M282" s="235"/>
      <c r="N282" s="238">
        <v>2507.62</v>
      </c>
    </row>
    <row r="283" spans="1:14" ht="14.5" x14ac:dyDescent="0.35">
      <c r="A283" s="138" t="s">
        <v>86</v>
      </c>
      <c r="B283" s="137" t="s">
        <v>0</v>
      </c>
      <c r="C283" s="180"/>
      <c r="D283" s="180"/>
      <c r="E283" s="180"/>
      <c r="F283" s="232"/>
      <c r="G283" s="70">
        <v>520</v>
      </c>
      <c r="H283" s="72">
        <f>SUM(H284:H287)</f>
        <v>28281.1</v>
      </c>
      <c r="I283" s="72">
        <v>520</v>
      </c>
      <c r="J283" s="72">
        <f>SUM(J284:J287)</f>
        <v>135613.38999999998</v>
      </c>
      <c r="K283" s="72">
        <v>520</v>
      </c>
      <c r="L283" s="72">
        <f>SUM(L284:L287)</f>
        <v>137797.32999999999</v>
      </c>
      <c r="M283" s="72">
        <v>32581.73</v>
      </c>
      <c r="N283" s="74">
        <f>SUM(N284:N287)</f>
        <v>242839.65</v>
      </c>
    </row>
    <row r="284" spans="1:14" ht="52" x14ac:dyDescent="0.35">
      <c r="A284" s="138"/>
      <c r="B284" s="177"/>
      <c r="C284" s="191" t="s">
        <v>541</v>
      </c>
      <c r="D284" s="191" t="s">
        <v>542</v>
      </c>
      <c r="E284" s="191" t="s">
        <v>543</v>
      </c>
      <c r="F284" s="193" t="s">
        <v>191</v>
      </c>
      <c r="G284" s="215"/>
      <c r="H284" s="222">
        <v>2183.94</v>
      </c>
      <c r="I284" s="217"/>
      <c r="J284" s="222">
        <v>4367.88</v>
      </c>
      <c r="K284" s="217"/>
      <c r="L284" s="222">
        <v>6551.82</v>
      </c>
      <c r="M284" s="217"/>
      <c r="N284" s="223">
        <v>8735.74</v>
      </c>
    </row>
    <row r="285" spans="1:14" ht="104" x14ac:dyDescent="0.35">
      <c r="A285" s="138"/>
      <c r="B285" s="177"/>
      <c r="C285" s="198" t="s">
        <v>544</v>
      </c>
      <c r="D285" s="198" t="s">
        <v>542</v>
      </c>
      <c r="E285" s="198" t="s">
        <v>543</v>
      </c>
      <c r="F285" s="199" t="s">
        <v>197</v>
      </c>
      <c r="G285" s="224"/>
      <c r="H285" s="225">
        <v>0</v>
      </c>
      <c r="I285" s="226"/>
      <c r="J285" s="225">
        <v>102858.4</v>
      </c>
      <c r="K285" s="226"/>
      <c r="L285" s="225">
        <v>102858.4</v>
      </c>
      <c r="M285" s="226"/>
      <c r="N285" s="227">
        <v>205716.8</v>
      </c>
    </row>
    <row r="286" spans="1:14" ht="78" x14ac:dyDescent="0.35">
      <c r="A286" s="138"/>
      <c r="B286" s="177"/>
      <c r="C286" s="198" t="s">
        <v>545</v>
      </c>
      <c r="D286" s="198" t="s">
        <v>542</v>
      </c>
      <c r="E286" s="198" t="s">
        <v>543</v>
      </c>
      <c r="F286" s="199" t="s">
        <v>197</v>
      </c>
      <c r="G286" s="224"/>
      <c r="H286" s="225">
        <v>0</v>
      </c>
      <c r="I286" s="226"/>
      <c r="J286" s="225">
        <v>2289.9499999999998</v>
      </c>
      <c r="K286" s="226"/>
      <c r="L286" s="225">
        <v>2289.9499999999998</v>
      </c>
      <c r="M286" s="226"/>
      <c r="N286" s="227">
        <v>2289.9499999999998</v>
      </c>
    </row>
    <row r="287" spans="1:14" ht="65" x14ac:dyDescent="0.35">
      <c r="A287" s="138"/>
      <c r="B287" s="177"/>
      <c r="C287" s="178" t="s">
        <v>546</v>
      </c>
      <c r="D287" s="178" t="s">
        <v>547</v>
      </c>
      <c r="E287" s="178" t="s">
        <v>548</v>
      </c>
      <c r="F287" s="182" t="s">
        <v>197</v>
      </c>
      <c r="G287" s="214"/>
      <c r="H287" s="218">
        <v>26097.16</v>
      </c>
      <c r="I287" s="216"/>
      <c r="J287" s="218">
        <v>26097.16</v>
      </c>
      <c r="K287" s="216"/>
      <c r="L287" s="218">
        <v>26097.16</v>
      </c>
      <c r="M287" s="216"/>
      <c r="N287" s="220">
        <v>26097.16</v>
      </c>
    </row>
    <row r="288" spans="1:14" ht="14.5" x14ac:dyDescent="0.35">
      <c r="A288" s="138" t="s">
        <v>87</v>
      </c>
      <c r="B288" s="137" t="s">
        <v>1</v>
      </c>
      <c r="C288" s="180"/>
      <c r="D288" s="180"/>
      <c r="E288" s="180"/>
      <c r="F288" s="232"/>
      <c r="G288" s="70"/>
      <c r="H288" s="72">
        <v>1180</v>
      </c>
      <c r="I288" s="72"/>
      <c r="J288" s="72">
        <v>1180</v>
      </c>
      <c r="K288" s="72"/>
      <c r="L288" s="72">
        <v>1180</v>
      </c>
      <c r="M288" s="72"/>
      <c r="N288" s="74">
        <v>1180</v>
      </c>
    </row>
    <row r="289" spans="1:14" ht="39" x14ac:dyDescent="0.35">
      <c r="A289" s="138"/>
      <c r="B289" s="177"/>
      <c r="C289" s="180" t="s">
        <v>549</v>
      </c>
      <c r="D289" s="180" t="s">
        <v>550</v>
      </c>
      <c r="E289" s="180" t="s">
        <v>551</v>
      </c>
      <c r="F289" s="184" t="s">
        <v>197</v>
      </c>
      <c r="G289" s="70"/>
      <c r="H289" s="219">
        <v>1180</v>
      </c>
      <c r="I289" s="72"/>
      <c r="J289" s="219">
        <v>1180</v>
      </c>
      <c r="K289" s="72"/>
      <c r="L289" s="219">
        <v>1180</v>
      </c>
      <c r="M289" s="72"/>
      <c r="N289" s="221">
        <v>1180</v>
      </c>
    </row>
    <row r="290" spans="1:14" ht="14.5" x14ac:dyDescent="0.35">
      <c r="A290" s="138" t="s">
        <v>89</v>
      </c>
      <c r="B290" s="137" t="s">
        <v>88</v>
      </c>
      <c r="C290" s="180"/>
      <c r="D290" s="180"/>
      <c r="E290" s="180"/>
      <c r="F290" s="232"/>
      <c r="G290" s="157">
        <v>30494.61</v>
      </c>
      <c r="H290" s="158">
        <f>SUM(H291:H304)</f>
        <v>6528.86</v>
      </c>
      <c r="I290" s="158">
        <v>68894.77</v>
      </c>
      <c r="J290" s="158">
        <f>SUM(J291:J304)</f>
        <v>97652.959999999992</v>
      </c>
      <c r="K290" s="158">
        <v>76486.22</v>
      </c>
      <c r="L290" s="158">
        <f>SUM(L291:L304)</f>
        <v>151565.08999999997</v>
      </c>
      <c r="M290" s="158">
        <v>145339.07</v>
      </c>
      <c r="N290" s="159">
        <f>SUM(N291:N304)</f>
        <v>370307.20999999996</v>
      </c>
    </row>
    <row r="291" spans="1:14" ht="39" x14ac:dyDescent="0.35">
      <c r="A291" s="138"/>
      <c r="B291" s="177"/>
      <c r="C291" s="191" t="s">
        <v>552</v>
      </c>
      <c r="D291" s="191" t="s">
        <v>553</v>
      </c>
      <c r="E291" s="191" t="s">
        <v>554</v>
      </c>
      <c r="F291" s="193" t="s">
        <v>200</v>
      </c>
      <c r="G291" s="248"/>
      <c r="H291" s="253">
        <v>3948.14</v>
      </c>
      <c r="I291" s="250"/>
      <c r="J291" s="253">
        <v>8872.7099999999991</v>
      </c>
      <c r="K291" s="250"/>
      <c r="L291" s="253">
        <v>9855.84</v>
      </c>
      <c r="M291" s="250"/>
      <c r="N291" s="254">
        <v>11159.24</v>
      </c>
    </row>
    <row r="292" spans="1:14" ht="117" x14ac:dyDescent="0.35">
      <c r="A292" s="138"/>
      <c r="B292" s="177"/>
      <c r="C292" s="198" t="s">
        <v>555</v>
      </c>
      <c r="D292" s="198" t="s">
        <v>553</v>
      </c>
      <c r="E292" s="198" t="s">
        <v>554</v>
      </c>
      <c r="F292" s="199" t="s">
        <v>197</v>
      </c>
      <c r="G292" s="255"/>
      <c r="H292" s="256">
        <v>0</v>
      </c>
      <c r="I292" s="257"/>
      <c r="J292" s="256">
        <v>0</v>
      </c>
      <c r="K292" s="257"/>
      <c r="L292" s="256">
        <v>14000</v>
      </c>
      <c r="M292" s="257"/>
      <c r="N292" s="258">
        <v>14000</v>
      </c>
    </row>
    <row r="293" spans="1:14" ht="91" x14ac:dyDescent="0.35">
      <c r="A293" s="138"/>
      <c r="B293" s="177"/>
      <c r="C293" s="198" t="s">
        <v>556</v>
      </c>
      <c r="D293" s="198" t="s">
        <v>553</v>
      </c>
      <c r="E293" s="198" t="s">
        <v>554</v>
      </c>
      <c r="F293" s="199" t="s">
        <v>197</v>
      </c>
      <c r="G293" s="255"/>
      <c r="H293" s="256">
        <v>0</v>
      </c>
      <c r="I293" s="257"/>
      <c r="J293" s="256">
        <v>0</v>
      </c>
      <c r="K293" s="257"/>
      <c r="L293" s="256">
        <v>15782</v>
      </c>
      <c r="M293" s="257"/>
      <c r="N293" s="258">
        <v>15782</v>
      </c>
    </row>
    <row r="294" spans="1:14" ht="91" x14ac:dyDescent="0.35">
      <c r="A294" s="138"/>
      <c r="B294" s="177"/>
      <c r="C294" s="198" t="s">
        <v>557</v>
      </c>
      <c r="D294" s="198" t="s">
        <v>553</v>
      </c>
      <c r="E294" s="198" t="s">
        <v>554</v>
      </c>
      <c r="F294" s="199" t="s">
        <v>197</v>
      </c>
      <c r="G294" s="255"/>
      <c r="H294" s="256">
        <v>0</v>
      </c>
      <c r="I294" s="257"/>
      <c r="J294" s="256">
        <v>0</v>
      </c>
      <c r="K294" s="257"/>
      <c r="L294" s="256">
        <v>23147</v>
      </c>
      <c r="M294" s="257"/>
      <c r="N294" s="258">
        <v>23147</v>
      </c>
    </row>
    <row r="295" spans="1:14" ht="104" x14ac:dyDescent="0.35">
      <c r="A295" s="138"/>
      <c r="B295" s="177"/>
      <c r="C295" s="198" t="s">
        <v>558</v>
      </c>
      <c r="D295" s="198" t="s">
        <v>553</v>
      </c>
      <c r="E295" s="198" t="s">
        <v>554</v>
      </c>
      <c r="F295" s="199" t="s">
        <v>197</v>
      </c>
      <c r="G295" s="255"/>
      <c r="H295" s="256">
        <v>0</v>
      </c>
      <c r="I295" s="257"/>
      <c r="J295" s="256">
        <v>10172</v>
      </c>
      <c r="K295" s="257"/>
      <c r="L295" s="256">
        <v>10172</v>
      </c>
      <c r="M295" s="257"/>
      <c r="N295" s="258">
        <v>10172</v>
      </c>
    </row>
    <row r="296" spans="1:14" ht="104" x14ac:dyDescent="0.35">
      <c r="A296" s="138"/>
      <c r="B296" s="177"/>
      <c r="C296" s="198" t="s">
        <v>559</v>
      </c>
      <c r="D296" s="198" t="s">
        <v>553</v>
      </c>
      <c r="E296" s="198" t="s">
        <v>554</v>
      </c>
      <c r="F296" s="199" t="s">
        <v>197</v>
      </c>
      <c r="G296" s="255"/>
      <c r="H296" s="256">
        <v>0</v>
      </c>
      <c r="I296" s="257"/>
      <c r="J296" s="256">
        <v>3929</v>
      </c>
      <c r="K296" s="257"/>
      <c r="L296" s="256">
        <v>3929</v>
      </c>
      <c r="M296" s="257"/>
      <c r="N296" s="258">
        <v>3929</v>
      </c>
    </row>
    <row r="297" spans="1:14" ht="78" x14ac:dyDescent="0.35">
      <c r="A297" s="138"/>
      <c r="B297" s="177"/>
      <c r="C297" s="198" t="s">
        <v>560</v>
      </c>
      <c r="D297" s="198" t="s">
        <v>553</v>
      </c>
      <c r="E297" s="198" t="s">
        <v>554</v>
      </c>
      <c r="F297" s="199" t="s">
        <v>197</v>
      </c>
      <c r="G297" s="255"/>
      <c r="H297" s="256">
        <v>0</v>
      </c>
      <c r="I297" s="257"/>
      <c r="J297" s="256">
        <v>1574</v>
      </c>
      <c r="K297" s="257"/>
      <c r="L297" s="256">
        <v>1574</v>
      </c>
      <c r="M297" s="257"/>
      <c r="N297" s="258">
        <v>1574</v>
      </c>
    </row>
    <row r="298" spans="1:14" ht="91" x14ac:dyDescent="0.35">
      <c r="A298" s="138"/>
      <c r="B298" s="177"/>
      <c r="C298" s="198" t="s">
        <v>561</v>
      </c>
      <c r="D298" s="198" t="s">
        <v>553</v>
      </c>
      <c r="E298" s="198" t="s">
        <v>554</v>
      </c>
      <c r="F298" s="199" t="s">
        <v>197</v>
      </c>
      <c r="G298" s="255"/>
      <c r="H298" s="256">
        <v>0</v>
      </c>
      <c r="I298" s="257"/>
      <c r="J298" s="256">
        <v>39961</v>
      </c>
      <c r="K298" s="257"/>
      <c r="L298" s="256">
        <v>39961</v>
      </c>
      <c r="M298" s="257"/>
      <c r="N298" s="258">
        <v>79922</v>
      </c>
    </row>
    <row r="299" spans="1:14" ht="104" x14ac:dyDescent="0.35">
      <c r="A299" s="138"/>
      <c r="B299" s="177"/>
      <c r="C299" s="198" t="s">
        <v>562</v>
      </c>
      <c r="D299" s="198" t="s">
        <v>553</v>
      </c>
      <c r="E299" s="198" t="s">
        <v>554</v>
      </c>
      <c r="F299" s="199" t="s">
        <v>197</v>
      </c>
      <c r="G299" s="255"/>
      <c r="H299" s="256">
        <v>0</v>
      </c>
      <c r="I299" s="257"/>
      <c r="J299" s="256">
        <v>24200</v>
      </c>
      <c r="K299" s="257"/>
      <c r="L299" s="256">
        <v>24200</v>
      </c>
      <c r="M299" s="257"/>
      <c r="N299" s="258">
        <v>48400</v>
      </c>
    </row>
    <row r="300" spans="1:14" ht="78" x14ac:dyDescent="0.35">
      <c r="A300" s="138"/>
      <c r="B300" s="177"/>
      <c r="C300" s="198" t="s">
        <v>563</v>
      </c>
      <c r="D300" s="198" t="s">
        <v>553</v>
      </c>
      <c r="E300" s="198" t="s">
        <v>554</v>
      </c>
      <c r="F300" s="199" t="s">
        <v>197</v>
      </c>
      <c r="G300" s="255"/>
      <c r="H300" s="256">
        <v>0</v>
      </c>
      <c r="I300" s="257"/>
      <c r="J300" s="256">
        <v>579.79999999999995</v>
      </c>
      <c r="K300" s="257"/>
      <c r="L300" s="256">
        <v>579.79999999999995</v>
      </c>
      <c r="M300" s="257"/>
      <c r="N300" s="258">
        <v>579.79999999999995</v>
      </c>
    </row>
    <row r="301" spans="1:14" ht="52" x14ac:dyDescent="0.35">
      <c r="A301" s="138"/>
      <c r="B301" s="177"/>
      <c r="C301" s="198" t="s">
        <v>564</v>
      </c>
      <c r="D301" s="198" t="s">
        <v>553</v>
      </c>
      <c r="E301" s="198" t="s">
        <v>554</v>
      </c>
      <c r="F301" s="199" t="s">
        <v>197</v>
      </c>
      <c r="G301" s="255"/>
      <c r="H301" s="256">
        <v>0</v>
      </c>
      <c r="I301" s="257"/>
      <c r="J301" s="256">
        <v>5783.73</v>
      </c>
      <c r="K301" s="257"/>
      <c r="L301" s="256">
        <v>5783.73</v>
      </c>
      <c r="M301" s="257"/>
      <c r="N301" s="258">
        <v>11567.45</v>
      </c>
    </row>
    <row r="302" spans="1:14" ht="26" x14ac:dyDescent="0.35">
      <c r="A302" s="138"/>
      <c r="B302" s="177"/>
      <c r="C302" s="198" t="s">
        <v>565</v>
      </c>
      <c r="D302" s="198" t="s">
        <v>553</v>
      </c>
      <c r="E302" s="198" t="s">
        <v>554</v>
      </c>
      <c r="F302" s="199" t="s">
        <v>197</v>
      </c>
      <c r="G302" s="255"/>
      <c r="H302" s="256">
        <v>1522.36</v>
      </c>
      <c r="I302" s="257"/>
      <c r="J302" s="256">
        <v>1522.36</v>
      </c>
      <c r="K302" s="257"/>
      <c r="L302" s="256">
        <v>1522.36</v>
      </c>
      <c r="M302" s="257"/>
      <c r="N302" s="258">
        <v>1522.36</v>
      </c>
    </row>
    <row r="303" spans="1:14" ht="26" x14ac:dyDescent="0.35">
      <c r="A303" s="138"/>
      <c r="B303" s="177"/>
      <c r="C303" s="198" t="s">
        <v>566</v>
      </c>
      <c r="D303" s="198" t="s">
        <v>553</v>
      </c>
      <c r="E303" s="198" t="s">
        <v>554</v>
      </c>
      <c r="F303" s="199" t="s">
        <v>197</v>
      </c>
      <c r="G303" s="255"/>
      <c r="H303" s="256">
        <v>1058.3599999999999</v>
      </c>
      <c r="I303" s="257"/>
      <c r="J303" s="256">
        <v>1058.3599999999999</v>
      </c>
      <c r="K303" s="257"/>
      <c r="L303" s="256">
        <v>1058.3599999999999</v>
      </c>
      <c r="M303" s="257"/>
      <c r="N303" s="258">
        <v>1058.3599999999999</v>
      </c>
    </row>
    <row r="304" spans="1:14" ht="39" x14ac:dyDescent="0.35">
      <c r="A304" s="138"/>
      <c r="B304" s="177"/>
      <c r="C304" s="178" t="s">
        <v>567</v>
      </c>
      <c r="D304" s="178" t="s">
        <v>553</v>
      </c>
      <c r="E304" s="178" t="s">
        <v>554</v>
      </c>
      <c r="F304" s="182" t="s">
        <v>197</v>
      </c>
      <c r="G304" s="247"/>
      <c r="H304" s="251">
        <v>0</v>
      </c>
      <c r="I304" s="249"/>
      <c r="J304" s="251">
        <v>0</v>
      </c>
      <c r="K304" s="249"/>
      <c r="L304" s="251">
        <v>0</v>
      </c>
      <c r="M304" s="249"/>
      <c r="N304" s="252">
        <v>147494</v>
      </c>
    </row>
    <row r="305" spans="1:14" ht="14.5" x14ac:dyDescent="0.35">
      <c r="A305" s="141" t="s">
        <v>81</v>
      </c>
      <c r="B305" s="143" t="s">
        <v>126</v>
      </c>
      <c r="C305" s="179"/>
      <c r="D305" s="179"/>
      <c r="E305" s="179"/>
      <c r="F305" s="230"/>
      <c r="G305" s="62">
        <f>SUM(G264:G290)</f>
        <v>59515.5</v>
      </c>
      <c r="H305" s="63">
        <f>SUM(H290,H288,H283,H266,H264)</f>
        <v>53610.15</v>
      </c>
      <c r="I305" s="63">
        <f>SUM(I264:I290)</f>
        <v>115494.52</v>
      </c>
      <c r="J305" s="63">
        <f>SUM(J290,J288,J283,J266,J264)</f>
        <v>746368.81</v>
      </c>
      <c r="K305" s="63">
        <f>SUM(K264:K290)</f>
        <v>141942.65</v>
      </c>
      <c r="L305" s="63">
        <f>SUM(L290,L288,L283,L266,L264)</f>
        <v>816517.28999999992</v>
      </c>
      <c r="M305" s="63">
        <f>SUM(M264:M290)</f>
        <v>257722.41</v>
      </c>
      <c r="N305" s="64">
        <f>SUM(N290,N288,N283,N266,N264)</f>
        <v>1435775.03</v>
      </c>
    </row>
    <row r="306" spans="1:14" ht="14.5" x14ac:dyDescent="0.35">
      <c r="A306" s="138" t="s">
        <v>92</v>
      </c>
      <c r="B306" s="137" t="s">
        <v>91</v>
      </c>
      <c r="C306" s="139"/>
      <c r="D306" s="139"/>
      <c r="E306" s="139"/>
      <c r="F306" s="152"/>
      <c r="G306" s="70"/>
      <c r="H306" s="72"/>
      <c r="I306" s="72"/>
      <c r="J306" s="72"/>
      <c r="K306" s="72"/>
      <c r="L306" s="72"/>
      <c r="M306" s="72"/>
      <c r="N306" s="74"/>
    </row>
    <row r="307" spans="1:14" ht="14.5" x14ac:dyDescent="0.35">
      <c r="A307" s="138" t="s">
        <v>94</v>
      </c>
      <c r="B307" s="137" t="s">
        <v>93</v>
      </c>
      <c r="C307" s="139"/>
      <c r="D307" s="139"/>
      <c r="E307" s="139"/>
      <c r="F307" s="152"/>
      <c r="G307" s="70"/>
      <c r="H307" s="72"/>
      <c r="I307" s="72"/>
      <c r="J307" s="72"/>
      <c r="K307" s="72"/>
      <c r="L307" s="72"/>
      <c r="M307" s="72"/>
      <c r="N307" s="74"/>
    </row>
    <row r="308" spans="1:14" ht="14.5" x14ac:dyDescent="0.35">
      <c r="A308" s="138" t="s">
        <v>96</v>
      </c>
      <c r="B308" s="137" t="s">
        <v>95</v>
      </c>
      <c r="C308" s="139"/>
      <c r="D308" s="139"/>
      <c r="E308" s="139"/>
      <c r="F308" s="152"/>
      <c r="G308" s="70"/>
      <c r="H308" s="72"/>
      <c r="I308" s="72"/>
      <c r="J308" s="72"/>
      <c r="K308" s="72"/>
      <c r="L308" s="72"/>
      <c r="M308" s="72"/>
      <c r="N308" s="74"/>
    </row>
    <row r="309" spans="1:14" ht="14.5" x14ac:dyDescent="0.35">
      <c r="A309" s="138" t="s">
        <v>98</v>
      </c>
      <c r="B309" s="137" t="s">
        <v>97</v>
      </c>
      <c r="C309" s="139"/>
      <c r="D309" s="139"/>
      <c r="E309" s="139"/>
      <c r="F309" s="152"/>
      <c r="G309" s="70"/>
      <c r="H309" s="72"/>
      <c r="I309" s="72"/>
      <c r="J309" s="72"/>
      <c r="K309" s="72"/>
      <c r="L309" s="72"/>
      <c r="M309" s="72"/>
      <c r="N309" s="74"/>
    </row>
    <row r="310" spans="1:14" ht="14.5" x14ac:dyDescent="0.35">
      <c r="A310" s="141" t="s">
        <v>90</v>
      </c>
      <c r="B310" s="143" t="s">
        <v>125</v>
      </c>
      <c r="C310" s="139"/>
      <c r="D310" s="139"/>
      <c r="E310" s="139"/>
      <c r="F310" s="152"/>
      <c r="G310" s="62">
        <f>SUM(G306:G309)</f>
        <v>0</v>
      </c>
      <c r="H310" s="160">
        <f>SUM(H309,H308,H307,H306)</f>
        <v>0</v>
      </c>
      <c r="I310" s="160">
        <f>SUM(I306:I309)</f>
        <v>0</v>
      </c>
      <c r="J310" s="160">
        <f>SUM(J309,J308,J307,J306)</f>
        <v>0</v>
      </c>
      <c r="K310" s="160">
        <f>SUM(K306:K309)</f>
        <v>0</v>
      </c>
      <c r="L310" s="160">
        <f>SUM(L309,L308,L307,L306)</f>
        <v>0</v>
      </c>
      <c r="M310" s="160">
        <f>SUM(M306:M309)</f>
        <v>0</v>
      </c>
      <c r="N310" s="161">
        <f>SUM(N309,N308,N307,N306)</f>
        <v>0</v>
      </c>
    </row>
    <row r="311" spans="1:14" ht="14.5" x14ac:dyDescent="0.35">
      <c r="A311" s="138" t="s">
        <v>101</v>
      </c>
      <c r="B311" s="137" t="s">
        <v>100</v>
      </c>
      <c r="C311" s="139"/>
      <c r="D311" s="139"/>
      <c r="E311" s="139"/>
      <c r="F311" s="152"/>
      <c r="G311" s="70"/>
      <c r="H311" s="72"/>
      <c r="I311" s="72"/>
      <c r="J311" s="72"/>
      <c r="K311" s="72"/>
      <c r="L311" s="72"/>
      <c r="M311" s="72"/>
      <c r="N311" s="74"/>
    </row>
    <row r="312" spans="1:14" ht="14.5" x14ac:dyDescent="0.35">
      <c r="A312" s="138" t="s">
        <v>103</v>
      </c>
      <c r="B312" s="137" t="s">
        <v>102</v>
      </c>
      <c r="C312" s="139"/>
      <c r="D312" s="139"/>
      <c r="E312" s="139"/>
      <c r="F312" s="152"/>
      <c r="G312" s="70"/>
      <c r="H312" s="72"/>
      <c r="I312" s="72"/>
      <c r="J312" s="72"/>
      <c r="K312" s="72"/>
      <c r="L312" s="72"/>
      <c r="M312" s="72"/>
      <c r="N312" s="74"/>
    </row>
    <row r="313" spans="1:14" ht="14.5" x14ac:dyDescent="0.35">
      <c r="A313" s="138" t="s">
        <v>105</v>
      </c>
      <c r="B313" s="137" t="s">
        <v>104</v>
      </c>
      <c r="C313" s="190"/>
      <c r="D313" s="190"/>
      <c r="E313" s="190"/>
      <c r="F313" s="245"/>
      <c r="G313" s="70">
        <v>4554.91</v>
      </c>
      <c r="H313" s="72">
        <f>SUM(H314:H315)</f>
        <v>0</v>
      </c>
      <c r="I313" s="72">
        <v>16190.55</v>
      </c>
      <c r="J313" s="72">
        <f>SUM(J314:J315)</f>
        <v>7428.53</v>
      </c>
      <c r="K313" s="72">
        <v>16190.55</v>
      </c>
      <c r="L313" s="72">
        <f>SUM(L314:L315)</f>
        <v>7428.53</v>
      </c>
      <c r="M313" s="72">
        <v>28043.33</v>
      </c>
      <c r="N313" s="74">
        <f>SUM(N314:N315)</f>
        <v>14857.06</v>
      </c>
    </row>
    <row r="314" spans="1:14" ht="39" x14ac:dyDescent="0.35">
      <c r="A314" s="138"/>
      <c r="B314" s="177"/>
      <c r="C314" s="191" t="s">
        <v>568</v>
      </c>
      <c r="D314" s="191" t="s">
        <v>569</v>
      </c>
      <c r="E314" s="191" t="s">
        <v>190</v>
      </c>
      <c r="F314" s="193" t="s">
        <v>203</v>
      </c>
      <c r="G314" s="215"/>
      <c r="H314" s="222">
        <v>0</v>
      </c>
      <c r="I314" s="217"/>
      <c r="J314" s="222">
        <v>1873.53</v>
      </c>
      <c r="K314" s="217"/>
      <c r="L314" s="222">
        <v>1873.53</v>
      </c>
      <c r="M314" s="217"/>
      <c r="N314" s="223">
        <v>3747.06</v>
      </c>
    </row>
    <row r="315" spans="1:14" ht="39" x14ac:dyDescent="0.35">
      <c r="A315" s="138"/>
      <c r="B315" s="177"/>
      <c r="C315" s="178" t="s">
        <v>570</v>
      </c>
      <c r="D315" s="178" t="s">
        <v>569</v>
      </c>
      <c r="E315" s="178" t="s">
        <v>571</v>
      </c>
      <c r="F315" s="182" t="s">
        <v>203</v>
      </c>
      <c r="G315" s="214"/>
      <c r="H315" s="218">
        <v>0</v>
      </c>
      <c r="I315" s="216"/>
      <c r="J315" s="218">
        <v>5555</v>
      </c>
      <c r="K315" s="216"/>
      <c r="L315" s="218">
        <v>5555</v>
      </c>
      <c r="M315" s="216"/>
      <c r="N315" s="220">
        <v>11110</v>
      </c>
    </row>
    <row r="316" spans="1:14" ht="14.5" x14ac:dyDescent="0.35">
      <c r="A316" s="138" t="s">
        <v>107</v>
      </c>
      <c r="B316" s="137" t="s">
        <v>106</v>
      </c>
      <c r="C316" s="179"/>
      <c r="D316" s="179"/>
      <c r="E316" s="179"/>
      <c r="F316" s="230"/>
      <c r="G316" s="70"/>
      <c r="H316" s="72"/>
      <c r="I316" s="72"/>
      <c r="J316" s="72"/>
      <c r="K316" s="72"/>
      <c r="L316" s="72"/>
      <c r="M316" s="72"/>
      <c r="N316" s="74"/>
    </row>
    <row r="317" spans="1:14" ht="14.5" x14ac:dyDescent="0.35">
      <c r="A317" s="138" t="s">
        <v>109</v>
      </c>
      <c r="B317" s="137" t="s">
        <v>108</v>
      </c>
      <c r="C317" s="139"/>
      <c r="D317" s="139"/>
      <c r="E317" s="139"/>
      <c r="F317" s="152"/>
      <c r="G317" s="70"/>
      <c r="H317" s="72"/>
      <c r="I317" s="72"/>
      <c r="J317" s="72"/>
      <c r="K317" s="72"/>
      <c r="L317" s="72"/>
      <c r="M317" s="72"/>
      <c r="N317" s="74"/>
    </row>
    <row r="318" spans="1:14" ht="14.5" x14ac:dyDescent="0.35">
      <c r="A318" s="141" t="s">
        <v>99</v>
      </c>
      <c r="B318" s="143" t="s">
        <v>124</v>
      </c>
      <c r="C318" s="139"/>
      <c r="D318" s="139"/>
      <c r="E318" s="139"/>
      <c r="F318" s="152"/>
      <c r="G318" s="162">
        <f>SUM(G311:G317)</f>
        <v>4554.91</v>
      </c>
      <c r="H318" s="160">
        <f>SUM(H317,H316,H313,H312,H311)</f>
        <v>0</v>
      </c>
      <c r="I318" s="160">
        <f>SUM(I311:I317)</f>
        <v>16190.55</v>
      </c>
      <c r="J318" s="160">
        <f>SUM(J317,J316,J313,J312,J311)</f>
        <v>7428.53</v>
      </c>
      <c r="K318" s="160">
        <f>SUM(K317,K316,K313,K312,K311)</f>
        <v>16190.55</v>
      </c>
      <c r="L318" s="160">
        <f>SUM(L317,L316,L313,L312,L311)</f>
        <v>7428.53</v>
      </c>
      <c r="M318" s="160">
        <f>SUM(M317,M316,M313,M312,M311)</f>
        <v>28043.33</v>
      </c>
      <c r="N318" s="161">
        <f>SUM(N317,N316,N313,N312,N311)</f>
        <v>14857.06</v>
      </c>
    </row>
    <row r="319" spans="1:14" ht="14.5" x14ac:dyDescent="0.35">
      <c r="A319" s="138" t="s">
        <v>168</v>
      </c>
      <c r="B319" s="163" t="s">
        <v>175</v>
      </c>
      <c r="C319" s="164"/>
      <c r="D319" s="164"/>
      <c r="E319" s="164"/>
      <c r="F319" s="165"/>
      <c r="G319" s="70"/>
      <c r="H319" s="72"/>
      <c r="I319" s="72">
        <v>152796.93</v>
      </c>
      <c r="J319" s="72"/>
      <c r="K319" s="72">
        <v>152796.93</v>
      </c>
      <c r="L319" s="72"/>
      <c r="M319" s="72">
        <v>152796.93</v>
      </c>
      <c r="N319" s="74"/>
    </row>
    <row r="320" spans="1:14" ht="29" x14ac:dyDescent="0.35">
      <c r="A320" s="141" t="s">
        <v>176</v>
      </c>
      <c r="B320" s="166" t="s">
        <v>128</v>
      </c>
      <c r="C320" s="164"/>
      <c r="D320" s="164"/>
      <c r="E320" s="164"/>
      <c r="F320" s="165"/>
      <c r="G320" s="167">
        <f t="shared" ref="G320:N320" si="8">G319</f>
        <v>0</v>
      </c>
      <c r="H320" s="168">
        <f t="shared" si="8"/>
        <v>0</v>
      </c>
      <c r="I320" s="168">
        <f t="shared" si="8"/>
        <v>152796.93</v>
      </c>
      <c r="J320" s="168">
        <f t="shared" si="8"/>
        <v>0</v>
      </c>
      <c r="K320" s="168">
        <f t="shared" si="8"/>
        <v>152796.93</v>
      </c>
      <c r="L320" s="168">
        <f t="shared" si="8"/>
        <v>0</v>
      </c>
      <c r="M320" s="168">
        <f t="shared" si="8"/>
        <v>152796.93</v>
      </c>
      <c r="N320" s="169">
        <f t="shared" si="8"/>
        <v>0</v>
      </c>
    </row>
    <row r="321" spans="1:14" ht="14.5" x14ac:dyDescent="0.35">
      <c r="A321" s="138" t="s">
        <v>112</v>
      </c>
      <c r="B321" s="137" t="s">
        <v>111</v>
      </c>
      <c r="C321" s="190"/>
      <c r="D321" s="190"/>
      <c r="E321" s="190"/>
      <c r="F321" s="245"/>
      <c r="G321" s="70">
        <v>29226.79</v>
      </c>
      <c r="H321" s="72">
        <f>SUM(H322:H328)</f>
        <v>59916.419999999991</v>
      </c>
      <c r="I321" s="72">
        <v>62326.01</v>
      </c>
      <c r="J321" s="72">
        <f>SUM(J322:J328)</f>
        <v>119832.83999999998</v>
      </c>
      <c r="K321" s="72">
        <v>82075.62</v>
      </c>
      <c r="L321" s="72">
        <f>SUM(L322:L328)</f>
        <v>179749.26</v>
      </c>
      <c r="M321" s="72">
        <v>125797.27</v>
      </c>
      <c r="N321" s="74">
        <f>SUM(N322:N328)</f>
        <v>246524.39</v>
      </c>
    </row>
    <row r="322" spans="1:14" ht="52" x14ac:dyDescent="0.35">
      <c r="A322" s="138"/>
      <c r="B322" s="177"/>
      <c r="C322" s="191" t="s">
        <v>572</v>
      </c>
      <c r="D322" s="191" t="s">
        <v>573</v>
      </c>
      <c r="E322" s="191" t="s">
        <v>574</v>
      </c>
      <c r="F322" s="193" t="s">
        <v>224</v>
      </c>
      <c r="G322" s="215"/>
      <c r="H322" s="222">
        <v>7361.83</v>
      </c>
      <c r="I322" s="217"/>
      <c r="J322" s="222">
        <v>14723.66</v>
      </c>
      <c r="K322" s="217"/>
      <c r="L322" s="222">
        <v>22085.49</v>
      </c>
      <c r="M322" s="217"/>
      <c r="N322" s="223">
        <v>31901.25</v>
      </c>
    </row>
    <row r="323" spans="1:14" ht="39" x14ac:dyDescent="0.35">
      <c r="A323" s="138"/>
      <c r="B323" s="177"/>
      <c r="C323" s="198" t="s">
        <v>575</v>
      </c>
      <c r="D323" s="198" t="s">
        <v>576</v>
      </c>
      <c r="E323" s="198" t="s">
        <v>577</v>
      </c>
      <c r="F323" s="199" t="s">
        <v>191</v>
      </c>
      <c r="G323" s="224"/>
      <c r="H323" s="225">
        <v>5055.45</v>
      </c>
      <c r="I323" s="226"/>
      <c r="J323" s="225">
        <v>10110.9</v>
      </c>
      <c r="K323" s="226"/>
      <c r="L323" s="225">
        <v>15166.35</v>
      </c>
      <c r="M323" s="226"/>
      <c r="N323" s="227">
        <v>20221.8</v>
      </c>
    </row>
    <row r="324" spans="1:14" ht="39" x14ac:dyDescent="0.35">
      <c r="A324" s="138"/>
      <c r="B324" s="177"/>
      <c r="C324" s="198" t="s">
        <v>578</v>
      </c>
      <c r="D324" s="198" t="s">
        <v>579</v>
      </c>
      <c r="E324" s="198" t="s">
        <v>580</v>
      </c>
      <c r="F324" s="199" t="s">
        <v>191</v>
      </c>
      <c r="G324" s="224"/>
      <c r="H324" s="225">
        <v>28972.6</v>
      </c>
      <c r="I324" s="226"/>
      <c r="J324" s="225">
        <v>57945.2</v>
      </c>
      <c r="K324" s="226"/>
      <c r="L324" s="225">
        <v>86917.8</v>
      </c>
      <c r="M324" s="226"/>
      <c r="N324" s="227">
        <v>115890.4</v>
      </c>
    </row>
    <row r="325" spans="1:14" ht="39" x14ac:dyDescent="0.35">
      <c r="A325" s="138"/>
      <c r="B325" s="177"/>
      <c r="C325" s="198" t="s">
        <v>581</v>
      </c>
      <c r="D325" s="198" t="s">
        <v>582</v>
      </c>
      <c r="E325" s="198" t="s">
        <v>583</v>
      </c>
      <c r="F325" s="199" t="s">
        <v>224</v>
      </c>
      <c r="G325" s="224"/>
      <c r="H325" s="225">
        <v>12511.66</v>
      </c>
      <c r="I325" s="226"/>
      <c r="J325" s="225">
        <v>25023.32</v>
      </c>
      <c r="K325" s="226"/>
      <c r="L325" s="225">
        <v>37534.980000000003</v>
      </c>
      <c r="M325" s="226"/>
      <c r="N325" s="227">
        <v>54217.2</v>
      </c>
    </row>
    <row r="326" spans="1:14" ht="39" x14ac:dyDescent="0.35">
      <c r="A326" s="138"/>
      <c r="B326" s="177"/>
      <c r="C326" s="198" t="s">
        <v>584</v>
      </c>
      <c r="D326" s="198" t="s">
        <v>585</v>
      </c>
      <c r="E326" s="198" t="s">
        <v>586</v>
      </c>
      <c r="F326" s="199" t="s">
        <v>224</v>
      </c>
      <c r="G326" s="224"/>
      <c r="H326" s="225">
        <v>702.78</v>
      </c>
      <c r="I326" s="226"/>
      <c r="J326" s="225">
        <v>1405.56</v>
      </c>
      <c r="K326" s="226"/>
      <c r="L326" s="225">
        <v>2108.34</v>
      </c>
      <c r="M326" s="226"/>
      <c r="N326" s="227">
        <v>3045.36</v>
      </c>
    </row>
    <row r="327" spans="1:14" ht="39" x14ac:dyDescent="0.35">
      <c r="A327" s="138"/>
      <c r="B327" s="177"/>
      <c r="C327" s="198" t="s">
        <v>587</v>
      </c>
      <c r="D327" s="198" t="s">
        <v>588</v>
      </c>
      <c r="E327" s="198" t="s">
        <v>589</v>
      </c>
      <c r="F327" s="199" t="s">
        <v>191</v>
      </c>
      <c r="G327" s="224"/>
      <c r="H327" s="225">
        <v>4812.1000000000004</v>
      </c>
      <c r="I327" s="226"/>
      <c r="J327" s="225">
        <v>9624.2000000000007</v>
      </c>
      <c r="K327" s="226"/>
      <c r="L327" s="225">
        <v>14436.3</v>
      </c>
      <c r="M327" s="226"/>
      <c r="N327" s="227">
        <v>19248.38</v>
      </c>
    </row>
    <row r="328" spans="1:14" ht="26" x14ac:dyDescent="0.35">
      <c r="A328" s="138"/>
      <c r="B328" s="177"/>
      <c r="C328" s="178" t="s">
        <v>590</v>
      </c>
      <c r="D328" s="178" t="s">
        <v>591</v>
      </c>
      <c r="E328" s="178" t="s">
        <v>592</v>
      </c>
      <c r="F328" s="182" t="s">
        <v>191</v>
      </c>
      <c r="G328" s="214"/>
      <c r="H328" s="218">
        <v>500</v>
      </c>
      <c r="I328" s="216"/>
      <c r="J328" s="218">
        <v>1000</v>
      </c>
      <c r="K328" s="216"/>
      <c r="L328" s="218">
        <v>1500</v>
      </c>
      <c r="M328" s="216"/>
      <c r="N328" s="220">
        <v>2000</v>
      </c>
    </row>
    <row r="329" spans="1:14" ht="14.5" x14ac:dyDescent="0.35">
      <c r="A329" s="138" t="s">
        <v>114</v>
      </c>
      <c r="B329" s="137" t="s">
        <v>113</v>
      </c>
      <c r="C329" s="180"/>
      <c r="D329" s="180"/>
      <c r="E329" s="180"/>
      <c r="F329" s="232"/>
      <c r="G329" s="70">
        <v>1322.65</v>
      </c>
      <c r="H329" s="72">
        <f>SUM(H330:H333)</f>
        <v>9686.24</v>
      </c>
      <c r="I329" s="72">
        <v>3554.67</v>
      </c>
      <c r="J329" s="72">
        <f>SUM(J330:J333)</f>
        <v>19372.48</v>
      </c>
      <c r="K329" s="72">
        <v>7191.27</v>
      </c>
      <c r="L329" s="72">
        <f>SUM(L330:L333)</f>
        <v>29058.720000000001</v>
      </c>
      <c r="M329" s="72">
        <v>10464.23</v>
      </c>
      <c r="N329" s="74">
        <f>SUM(N330:N333)</f>
        <v>38744.97</v>
      </c>
    </row>
    <row r="330" spans="1:14" ht="26" x14ac:dyDescent="0.35">
      <c r="A330" s="138"/>
      <c r="B330" s="177"/>
      <c r="C330" s="191" t="s">
        <v>593</v>
      </c>
      <c r="D330" s="191" t="s">
        <v>594</v>
      </c>
      <c r="E330" s="191" t="s">
        <v>595</v>
      </c>
      <c r="F330" s="193" t="s">
        <v>191</v>
      </c>
      <c r="G330" s="215"/>
      <c r="H330" s="222">
        <v>7356.12</v>
      </c>
      <c r="I330" s="217"/>
      <c r="J330" s="222">
        <v>14712.24</v>
      </c>
      <c r="K330" s="217"/>
      <c r="L330" s="222">
        <v>22068.36</v>
      </c>
      <c r="M330" s="217"/>
      <c r="N330" s="223">
        <v>29424.48</v>
      </c>
    </row>
    <row r="331" spans="1:14" ht="65" x14ac:dyDescent="0.35">
      <c r="A331" s="138"/>
      <c r="B331" s="177"/>
      <c r="C331" s="198" t="s">
        <v>596</v>
      </c>
      <c r="D331" s="198" t="s">
        <v>597</v>
      </c>
      <c r="E331" s="198" t="s">
        <v>598</v>
      </c>
      <c r="F331" s="199" t="s">
        <v>191</v>
      </c>
      <c r="G331" s="224"/>
      <c r="H331" s="225">
        <v>880.12</v>
      </c>
      <c r="I331" s="226"/>
      <c r="J331" s="225">
        <v>1760.24</v>
      </c>
      <c r="K331" s="226"/>
      <c r="L331" s="225">
        <v>2640.36</v>
      </c>
      <c r="M331" s="226"/>
      <c r="N331" s="227">
        <v>3520.49</v>
      </c>
    </row>
    <row r="332" spans="1:14" ht="26" x14ac:dyDescent="0.35">
      <c r="A332" s="138"/>
      <c r="B332" s="177"/>
      <c r="C332" s="198" t="s">
        <v>599</v>
      </c>
      <c r="D332" s="198" t="s">
        <v>600</v>
      </c>
      <c r="E332" s="198" t="s">
        <v>601</v>
      </c>
      <c r="F332" s="199" t="s">
        <v>191</v>
      </c>
      <c r="G332" s="224"/>
      <c r="H332" s="225">
        <v>1400</v>
      </c>
      <c r="I332" s="226"/>
      <c r="J332" s="225">
        <v>2800</v>
      </c>
      <c r="K332" s="226"/>
      <c r="L332" s="225">
        <v>4200</v>
      </c>
      <c r="M332" s="226"/>
      <c r="N332" s="227">
        <v>5600</v>
      </c>
    </row>
    <row r="333" spans="1:14" ht="26" x14ac:dyDescent="0.35">
      <c r="A333" s="138"/>
      <c r="B333" s="177"/>
      <c r="C333" s="178" t="s">
        <v>602</v>
      </c>
      <c r="D333" s="178" t="s">
        <v>594</v>
      </c>
      <c r="E333" s="178" t="s">
        <v>595</v>
      </c>
      <c r="F333" s="182" t="s">
        <v>191</v>
      </c>
      <c r="G333" s="214"/>
      <c r="H333" s="218">
        <v>50</v>
      </c>
      <c r="I333" s="216"/>
      <c r="J333" s="218">
        <v>100</v>
      </c>
      <c r="K333" s="216"/>
      <c r="L333" s="218">
        <v>150</v>
      </c>
      <c r="M333" s="216"/>
      <c r="N333" s="220">
        <v>200</v>
      </c>
    </row>
    <row r="334" spans="1:14" ht="14.5" x14ac:dyDescent="0.35">
      <c r="A334" s="141" t="s">
        <v>110</v>
      </c>
      <c r="B334" s="143" t="s">
        <v>123</v>
      </c>
      <c r="C334" s="179"/>
      <c r="D334" s="179"/>
      <c r="E334" s="179"/>
      <c r="F334" s="230"/>
      <c r="G334" s="170">
        <f t="shared" ref="G334:N334" si="9">+G321+G329</f>
        <v>30549.440000000002</v>
      </c>
      <c r="H334" s="171">
        <f t="shared" si="9"/>
        <v>69602.659999999989</v>
      </c>
      <c r="I334" s="171">
        <f t="shared" si="9"/>
        <v>65880.680000000008</v>
      </c>
      <c r="J334" s="171">
        <f t="shared" si="9"/>
        <v>139205.31999999998</v>
      </c>
      <c r="K334" s="171">
        <f t="shared" si="9"/>
        <v>89266.89</v>
      </c>
      <c r="L334" s="171">
        <f t="shared" si="9"/>
        <v>208807.98</v>
      </c>
      <c r="M334" s="171">
        <f t="shared" si="9"/>
        <v>136261.5</v>
      </c>
      <c r="N334" s="172">
        <f t="shared" si="9"/>
        <v>285269.36</v>
      </c>
    </row>
    <row r="335" spans="1:14" ht="16.5" x14ac:dyDescent="0.35">
      <c r="A335" s="173" t="s">
        <v>137</v>
      </c>
      <c r="B335" s="38" t="s">
        <v>144</v>
      </c>
      <c r="C335" s="130"/>
      <c r="D335" s="130"/>
      <c r="E335" s="130"/>
      <c r="F335" s="131"/>
      <c r="G335" s="174"/>
      <c r="H335" s="175">
        <v>0</v>
      </c>
      <c r="I335" s="175"/>
      <c r="J335" s="175">
        <v>0</v>
      </c>
      <c r="K335" s="175"/>
      <c r="L335" s="175">
        <v>0</v>
      </c>
      <c r="M335" s="175"/>
      <c r="N335" s="176">
        <v>0</v>
      </c>
    </row>
    <row r="336" spans="1:14" ht="14.5" x14ac:dyDescent="0.35">
      <c r="A336" s="269" t="s">
        <v>132</v>
      </c>
      <c r="B336" s="270"/>
      <c r="C336" s="132"/>
      <c r="D336" s="132"/>
      <c r="E336" s="132"/>
      <c r="F336" s="132"/>
      <c r="G336" s="122">
        <f t="shared" ref="G336:N336" si="10">+G335+G334+G320+G318+G310+G305+G263</f>
        <v>295033.21999999997</v>
      </c>
      <c r="H336" s="123">
        <f t="shared" si="10"/>
        <v>368852.32000000007</v>
      </c>
      <c r="I336" s="123">
        <f t="shared" si="10"/>
        <v>717828.53</v>
      </c>
      <c r="J336" s="123">
        <f t="shared" si="10"/>
        <v>1373858.92</v>
      </c>
      <c r="K336" s="123">
        <f t="shared" si="10"/>
        <v>941520.21</v>
      </c>
      <c r="L336" s="123">
        <f t="shared" si="10"/>
        <v>1747563.0599999998</v>
      </c>
      <c r="M336" s="123">
        <f t="shared" si="10"/>
        <v>1313095.8600000001</v>
      </c>
      <c r="N336" s="124">
        <f t="shared" si="10"/>
        <v>2687387.92</v>
      </c>
    </row>
    <row r="337" spans="1:14" ht="14.5" x14ac:dyDescent="0.35">
      <c r="A337" s="269" t="s">
        <v>174</v>
      </c>
      <c r="B337" s="270"/>
      <c r="C337" s="129"/>
      <c r="D337" s="129"/>
      <c r="E337" s="129"/>
      <c r="F337" s="129"/>
      <c r="G337" s="2"/>
      <c r="H337" s="87">
        <v>0</v>
      </c>
      <c r="I337" s="3"/>
      <c r="J337" s="87">
        <v>0</v>
      </c>
      <c r="K337" s="3"/>
      <c r="L337" s="87">
        <v>0</v>
      </c>
      <c r="M337" s="3"/>
      <c r="N337" s="89">
        <v>0</v>
      </c>
    </row>
    <row r="338" spans="1:14" ht="14.5" x14ac:dyDescent="0.35">
      <c r="A338" s="18"/>
      <c r="B338" s="43"/>
      <c r="C338" s="43"/>
      <c r="D338" s="43"/>
      <c r="E338" s="43"/>
      <c r="F338" s="43"/>
      <c r="G338" s="44"/>
      <c r="H338" s="44"/>
      <c r="I338" s="44"/>
      <c r="J338" s="44"/>
      <c r="K338" s="44"/>
      <c r="L338" s="44"/>
      <c r="M338" s="44"/>
      <c r="N338" s="45"/>
    </row>
    <row r="339" spans="1:14" ht="14.5" x14ac:dyDescent="0.35">
      <c r="A339" s="46"/>
      <c r="B339" s="47" t="s">
        <v>129</v>
      </c>
      <c r="C339" s="133"/>
      <c r="D339" s="133"/>
      <c r="E339" s="133"/>
      <c r="F339" s="133"/>
      <c r="G339" s="123">
        <f t="shared" ref="G339:N339" si="11">+G125-G336</f>
        <v>24251.140000000014</v>
      </c>
      <c r="H339" s="123">
        <f t="shared" si="11"/>
        <v>-71011.650000000081</v>
      </c>
      <c r="I339" s="123">
        <f t="shared" si="11"/>
        <v>-99840.15000000014</v>
      </c>
      <c r="J339" s="123">
        <f t="shared" si="11"/>
        <v>-12026.539999999804</v>
      </c>
      <c r="K339" s="123">
        <f t="shared" si="11"/>
        <v>-107905.90999999992</v>
      </c>
      <c r="L339" s="123">
        <f t="shared" si="11"/>
        <v>177712.08000000007</v>
      </c>
      <c r="M339" s="123">
        <f t="shared" si="11"/>
        <v>-107702.5</v>
      </c>
      <c r="N339" s="124">
        <f t="shared" si="11"/>
        <v>182257.35000000009</v>
      </c>
    </row>
    <row r="340" spans="1:14" s="24" customFormat="1" ht="14.5" x14ac:dyDescent="0.3">
      <c r="A340" s="46"/>
      <c r="B340" s="47" t="s">
        <v>163</v>
      </c>
      <c r="C340" s="134"/>
      <c r="D340" s="134"/>
      <c r="E340" s="134"/>
      <c r="F340" s="134"/>
      <c r="G340" s="4"/>
      <c r="H340" s="127">
        <f>+H126-H337</f>
        <v>0</v>
      </c>
      <c r="I340" s="5"/>
      <c r="J340" s="127">
        <f>+J126-J337</f>
        <v>0</v>
      </c>
      <c r="K340" s="5"/>
      <c r="L340" s="127">
        <f>+L126-L337</f>
        <v>0</v>
      </c>
      <c r="M340" s="5"/>
      <c r="N340" s="125">
        <f>+N126-N337</f>
        <v>0</v>
      </c>
    </row>
    <row r="341" spans="1:14" s="24" customFormat="1" ht="14.5" x14ac:dyDescent="0.35">
      <c r="A341" s="48"/>
      <c r="B341" s="47" t="s">
        <v>134</v>
      </c>
      <c r="C341" s="133"/>
      <c r="D341" s="133"/>
      <c r="E341" s="133"/>
      <c r="F341" s="133"/>
      <c r="G341" s="123">
        <v>0</v>
      </c>
      <c r="H341" s="123">
        <f>IF(H339&lt;0,-H339,0)</f>
        <v>71011.650000000081</v>
      </c>
      <c r="I341" s="123">
        <v>0</v>
      </c>
      <c r="J341" s="123">
        <f>IF(J339&lt;0,-J339,0)</f>
        <v>12026.539999999804</v>
      </c>
      <c r="K341" s="123">
        <v>0</v>
      </c>
      <c r="L341" s="123">
        <f>IF(L339&lt;0,-L339,0)</f>
        <v>0</v>
      </c>
      <c r="M341" s="123">
        <v>0</v>
      </c>
      <c r="N341" s="126">
        <f>IF(N339&lt;0,-N339,0)</f>
        <v>0</v>
      </c>
    </row>
    <row r="342" spans="1:14" s="6" customFormat="1" ht="21" customHeight="1" x14ac:dyDescent="0.3">
      <c r="A342" s="271" t="s">
        <v>149</v>
      </c>
      <c r="B342" s="271"/>
      <c r="C342" s="271"/>
      <c r="D342" s="271"/>
      <c r="E342" s="271"/>
      <c r="F342" s="271"/>
      <c r="G342" s="271"/>
      <c r="H342" s="271"/>
      <c r="I342" s="271"/>
      <c r="J342" s="271"/>
      <c r="K342" s="271"/>
      <c r="L342" s="271"/>
      <c r="M342" s="271"/>
      <c r="N342" s="271"/>
    </row>
    <row r="343" spans="1:14" s="6" customFormat="1" ht="21" customHeight="1" x14ac:dyDescent="0.3">
      <c r="A343" s="272" t="s">
        <v>151</v>
      </c>
      <c r="B343" s="272"/>
      <c r="C343" s="272"/>
      <c r="D343" s="272"/>
      <c r="E343" s="272"/>
      <c r="F343" s="272"/>
      <c r="G343" s="272"/>
      <c r="H343" s="272"/>
      <c r="I343" s="272"/>
      <c r="J343" s="272"/>
      <c r="K343" s="272"/>
      <c r="L343" s="272"/>
      <c r="M343" s="272"/>
      <c r="N343" s="272"/>
    </row>
    <row r="344" spans="1:14" s="6" customFormat="1" ht="21" customHeight="1" x14ac:dyDescent="0.3">
      <c r="A344" s="259" t="s">
        <v>167</v>
      </c>
      <c r="B344" s="259"/>
      <c r="C344" s="259"/>
      <c r="D344" s="259"/>
      <c r="E344" s="259"/>
      <c r="F344" s="259"/>
      <c r="G344" s="259"/>
      <c r="H344" s="259"/>
      <c r="I344" s="259"/>
      <c r="J344" s="259"/>
      <c r="K344" s="259"/>
      <c r="L344" s="259"/>
      <c r="M344" s="259"/>
      <c r="N344" s="259"/>
    </row>
  </sheetData>
  <sheetProtection algorithmName="SHA-512" hashValue="EO1NsK1vHPrB5L8CSRTo9JXMlyH0hoxgkSTxleT8w9FwndydEmyKEkYQMRXEnt4yMTgpIepZK4tIh/PjwFQMJA==" saltValue="a/KvXcWq7iDAyPdhZmId+A==" spinCount="100000" sheet="1" objects="1" scenarios="1"/>
  <mergeCells count="39">
    <mergeCell ref="A7:N7"/>
    <mergeCell ref="B1:N2"/>
    <mergeCell ref="A3:N3"/>
    <mergeCell ref="A4:N4"/>
    <mergeCell ref="A5:N5"/>
    <mergeCell ref="A6:N6"/>
    <mergeCell ref="A125:B125"/>
    <mergeCell ref="A8:N8"/>
    <mergeCell ref="A9:N9"/>
    <mergeCell ref="A11:A13"/>
    <mergeCell ref="B11:B13"/>
    <mergeCell ref="C11:C13"/>
    <mergeCell ref="D11:D13"/>
    <mergeCell ref="E11:E13"/>
    <mergeCell ref="F11:F13"/>
    <mergeCell ref="G11:N11"/>
    <mergeCell ref="G12:H12"/>
    <mergeCell ref="I12:J12"/>
    <mergeCell ref="K12:L12"/>
    <mergeCell ref="M12:N12"/>
    <mergeCell ref="A123:B123"/>
    <mergeCell ref="A124:B124"/>
    <mergeCell ref="E128:E130"/>
    <mergeCell ref="A126:B126"/>
    <mergeCell ref="A128:A130"/>
    <mergeCell ref="B128:B130"/>
    <mergeCell ref="C128:C130"/>
    <mergeCell ref="D128:D130"/>
    <mergeCell ref="F128:F130"/>
    <mergeCell ref="G128:N128"/>
    <mergeCell ref="G129:H129"/>
    <mergeCell ref="I129:J129"/>
    <mergeCell ref="K129:L129"/>
    <mergeCell ref="M129:N129"/>
    <mergeCell ref="A336:B336"/>
    <mergeCell ref="A337:B337"/>
    <mergeCell ref="A342:N342"/>
    <mergeCell ref="A343:N343"/>
    <mergeCell ref="A344:N344"/>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Amerio Gabriele</cp:lastModifiedBy>
  <cp:lastPrinted>2025-02-26T15:30:14Z</cp:lastPrinted>
  <dcterms:created xsi:type="dcterms:W3CDTF">2015-02-26T11:29:02Z</dcterms:created>
  <dcterms:modified xsi:type="dcterms:W3CDTF">2025-05-31T06:49:42Z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